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68" yWindow="32767" windowWidth="6456" windowHeight="11868" firstSheet="1" activeTab="1"/>
  </bookViews>
  <sheets>
    <sheet name="anexa 1b" sheetId="1" r:id="rId1"/>
    <sheet name="anexa 1b ca+cb" sheetId="2" r:id="rId2"/>
    <sheet name="Sheet1" sheetId="3" r:id="rId3"/>
  </sheets>
  <definedNames>
    <definedName name="_xlnm.Print_Area" localSheetId="1">'anexa 1b ca+cb'!$A$1:$G$265</definedName>
    <definedName name="_xlnm.Print_Titles" localSheetId="1">'anexa 1b ca+cb'!$13:$15</definedName>
  </definedNames>
  <calcPr fullCalcOnLoad="1"/>
</workbook>
</file>

<file path=xl/sharedStrings.xml><?xml version="1.0" encoding="utf-8"?>
<sst xmlns="http://schemas.openxmlformats.org/spreadsheetml/2006/main" count="589" uniqueCount="240">
  <si>
    <t>ADMINISTRAŢIA FONDULUI PENTRU MEDIU</t>
  </si>
  <si>
    <t>Anexa Nr. 1b</t>
  </si>
  <si>
    <t>mii lei</t>
  </si>
  <si>
    <t>Denumire indicator</t>
  </si>
  <si>
    <t>Cod</t>
  </si>
  <si>
    <t>TOTAL  VENITURI</t>
  </si>
  <si>
    <t>I.  VENITURI CURENTE</t>
  </si>
  <si>
    <t>A.  VENITURI FISCALE</t>
  </si>
  <si>
    <t xml:space="preserve">   A4.  IMPOZITE ŞI TAXE PE BUNURI ŞI SERVICII</t>
  </si>
  <si>
    <t>Taxe pe utilizarea bunurilor, autorizarea utilizării bunurilor sau pe desfăşurarea de activităţi</t>
  </si>
  <si>
    <t>16.10</t>
  </si>
  <si>
    <t>Timbrul de mediu pentru autovehicule</t>
  </si>
  <si>
    <t>16.10.09</t>
  </si>
  <si>
    <t>A6.  ALTE IMPOZITE ŞI TAXE FISCALE</t>
  </si>
  <si>
    <t>18.10</t>
  </si>
  <si>
    <t>Alte impozite şi taxe fiscale</t>
  </si>
  <si>
    <t>18.10.50</t>
  </si>
  <si>
    <t>01</t>
  </si>
  <si>
    <t>b) taxele pentru emisiile de poluanţi în atmosferă, datorate de operatorii economici deţinători de surse staţionare a căror utilizare afectează factorii de mediu</t>
  </si>
  <si>
    <t>02</t>
  </si>
  <si>
    <t>d) o contribuţie de 2 lei/kg, datorată de operatorii economici care introduc pe piaţa naţională bunuri ambalate, care distribuie pentru prima dată pe piaţa naţională ambalaje de desfacere şi de operatorii economici care închiriază, sub orice formă, cu titlu profesional,ambalaje, pentru diferenţa dintre cantităţile de deşeuri de ambalaje corespunzătoare obiectivelor minime de valorificare sau incinerare în instalaţii de incinerare cu recuperare de energie şi de valorificare prin reciclare şi cantităţile de deşeuri de ambalaje efectiv valorificate sau incinerate în instalaţii de incinerare cu recuperare de energie şi valorificate prin reciclare</t>
  </si>
  <si>
    <t>04</t>
  </si>
  <si>
    <t>e) o contribuţie de 2% din valoarea substanţelor clasificate prin acte normative ca fiind periculoase pentru mediu, introduse pe piaţa naţională de către operatorii economici</t>
  </si>
  <si>
    <t>05</t>
  </si>
  <si>
    <t>f) o contribuţie de 2% din veniturile realizate din vânzarea masei lemnoase şi/sau a materialelor lemnoase obţinute de către administratorul, respectiv proprietarul pădurii, cu excepţia lemnelor de foc, arborilor şi arbuştilor ornamentali, pomilor de Crăciun,răchitei şi puieţilor</t>
  </si>
  <si>
    <t>06</t>
  </si>
  <si>
    <t>i) o contribuţie de 2 lei/kg anvelopă, datorată de operatorii economici care introduc pe piaţa naţională  anvelope noi şi/sau uzate destinate reutilizării, pentru diferenţa dintre cantităţile de anvelope corespunzătoare obligaţiilor anuale de gestionare prevăzute în legislaţia în vigoare şi cantităţile efectiv gestionate</t>
  </si>
  <si>
    <t>09</t>
  </si>
  <si>
    <t>j) o contribuţie de 3% din suma care se încasează anual pentru gestionarea fondurilor de vânătoare, plătită de către gestionarii fondurilor de vânătoare</t>
  </si>
  <si>
    <t>10</t>
  </si>
  <si>
    <t>14</t>
  </si>
  <si>
    <t>p) o contribuţie de 100 lei/tonă, datorată de unităţile administrativ-teritoriale sau, după caz, subdiviziunile administrativ-teritoriale ale municipiilor, în cazul neîndeplinirii obiectivului anual de reducere cu 15% a cantităţilor de deşeuri eliminate prin depozitare din deşeurile municipale şi asimilabile colectate prin serviciul public de salubrizare, plata făcându-se pentru diferenţa dintre cantitatea corespunzătoare obiectivului anual de diminuare şi cantitatea efectiv încredinţată spre valorificare sau incinerare în instalaţii de incinerare cu recuperare de energie</t>
  </si>
  <si>
    <t>16</t>
  </si>
  <si>
    <t>17</t>
  </si>
  <si>
    <t>s) o taxă de 0,3 lei/kg, aplicată o singură dată cantităților de uleiuri, pe bază minerală, semisintetice, sintetice, cu sau fără adaosuri, datorată de către operatorii economici care introduc pe piața națională astfel de produse. Taxa se evidențiază distinct pe documentele de vânzare.</t>
  </si>
  <si>
    <t>19</t>
  </si>
  <si>
    <t>20</t>
  </si>
  <si>
    <t>21</t>
  </si>
  <si>
    <t xml:space="preserve"> C.  VENITURI NEFISCALE</t>
  </si>
  <si>
    <t xml:space="preserve"> C.1  VENITURI DIN PROPRIETATE</t>
  </si>
  <si>
    <t>30.10</t>
  </si>
  <si>
    <t>Venituri din vânzarea certificatelor de emisii de gaze cu efect de seră</t>
  </si>
  <si>
    <t>30.10.11</t>
  </si>
  <si>
    <t xml:space="preserve"> VENITURI DIN DOBÂNZI</t>
  </si>
  <si>
    <t>31.10</t>
  </si>
  <si>
    <t>Alte venituri din dobânzi</t>
  </si>
  <si>
    <t>31.10.03</t>
  </si>
  <si>
    <t>TOTAL  CHELTUIELI</t>
  </si>
  <si>
    <t xml:space="preserve">CHELTUIELI CURENTE  </t>
  </si>
  <si>
    <t xml:space="preserve"> CHELTUIELI  DE  PERSONAL</t>
  </si>
  <si>
    <t>BUNURI ŞI SERVICII</t>
  </si>
  <si>
    <t xml:space="preserve"> PROIECTE CU FINANŢARE DIN FONDURI EXTERNE NERAMBURSABILE (FEN) POSTADERARE</t>
  </si>
  <si>
    <t>56</t>
  </si>
  <si>
    <t xml:space="preserve"> CHELTUIELI DE CAPITAL</t>
  </si>
  <si>
    <t>ACTIVE NEFINANCIARE</t>
  </si>
  <si>
    <t>CAPITOLUL Protecţia mediului</t>
  </si>
  <si>
    <t>74.10</t>
  </si>
  <si>
    <t>Subcap. Administraţie centrală</t>
  </si>
  <si>
    <t>74.10.01</t>
  </si>
  <si>
    <t>CHELTUIELI DE PERSONAL</t>
  </si>
  <si>
    <t>Cheltuieli salariale în bani</t>
  </si>
  <si>
    <t>10. 01</t>
  </si>
  <si>
    <t xml:space="preserve">            Salariu de bază</t>
  </si>
  <si>
    <t>10.01.01</t>
  </si>
  <si>
    <t xml:space="preserve">            Alte sporuri</t>
  </si>
  <si>
    <t>10.01.06</t>
  </si>
  <si>
    <t xml:space="preserve">            Indemnizaţii plătite unor persoane din afara unităţii</t>
  </si>
  <si>
    <t>10.01.12</t>
  </si>
  <si>
    <t xml:space="preserve">            Indemnizaţii de delegare</t>
  </si>
  <si>
    <t>10.01.13</t>
  </si>
  <si>
    <t xml:space="preserve">            Alte drepturi salariale in bani</t>
  </si>
  <si>
    <t>10.01.30</t>
  </si>
  <si>
    <t>Cheltuieli salariale în natură</t>
  </si>
  <si>
    <t>10.02</t>
  </si>
  <si>
    <t xml:space="preserve">            Tichete de masă</t>
  </si>
  <si>
    <t>10.02.01</t>
  </si>
  <si>
    <t xml:space="preserve"> Contribuţii</t>
  </si>
  <si>
    <t>10.03</t>
  </si>
  <si>
    <t>Contribuţii de asigurări sociale de stat</t>
  </si>
  <si>
    <t>10.03.01</t>
  </si>
  <si>
    <t xml:space="preserve"> Contribuţii de asigurările de şomaj</t>
  </si>
  <si>
    <t>10.03.02</t>
  </si>
  <si>
    <r>
      <t xml:space="preserve"> </t>
    </r>
    <r>
      <rPr>
        <sz val="10"/>
        <rFont val="Arial"/>
        <family val="2"/>
      </rPr>
      <t>Contribuţii de asigurări sociale de sănătate</t>
    </r>
  </si>
  <si>
    <t>10.03.03</t>
  </si>
  <si>
    <t xml:space="preserve"> Contribuţii de asigurări pentru accidente de muncă şi boli profesionale</t>
  </si>
  <si>
    <t>10.03.04</t>
  </si>
  <si>
    <t xml:space="preserve"> Contribuţii pentru concedii şi indemnizaţii</t>
  </si>
  <si>
    <t>10.03.06</t>
  </si>
  <si>
    <t xml:space="preserve"> BUNURI ŞI SERVICII</t>
  </si>
  <si>
    <t xml:space="preserve">  Bunuri şi servicii</t>
  </si>
  <si>
    <t>20.01</t>
  </si>
  <si>
    <t xml:space="preserve"> Furnituri de birou</t>
  </si>
  <si>
    <t>20.01.01</t>
  </si>
  <si>
    <t xml:space="preserve"> Încălzit, iluminat şi forţă motrică</t>
  </si>
  <si>
    <t>20.01.03</t>
  </si>
  <si>
    <t>Apă canal şi salubritate</t>
  </si>
  <si>
    <t>20.01.04</t>
  </si>
  <si>
    <t>Carburanţi şi lubrifianţi</t>
  </si>
  <si>
    <t>20.01.05</t>
  </si>
  <si>
    <t>Piese de schimb</t>
  </si>
  <si>
    <t>20.01.06</t>
  </si>
  <si>
    <t>Poştă, telecomunicaţii, radio, tv., internet</t>
  </si>
  <si>
    <t>20.01.08</t>
  </si>
  <si>
    <t>Materiale şi prestări de servicii cu caracter funcţional</t>
  </si>
  <si>
    <t>20.01.09</t>
  </si>
  <si>
    <t>Alte bunuri şi servicii pentru întreţinere şi funcţionare</t>
  </si>
  <si>
    <t>20.01.30</t>
  </si>
  <si>
    <t xml:space="preserve">Reparaţii curente </t>
  </si>
  <si>
    <t>20.02</t>
  </si>
  <si>
    <t>Bunuri de natura obiectelor de inventar</t>
  </si>
  <si>
    <t>20.05</t>
  </si>
  <si>
    <t xml:space="preserve"> Alte obiecte de inventar</t>
  </si>
  <si>
    <t>20.05.30</t>
  </si>
  <si>
    <t>Deplasări detaşări transferări</t>
  </si>
  <si>
    <t>20.06</t>
  </si>
  <si>
    <t xml:space="preserve"> Deplasări interne detaşări transferări</t>
  </si>
  <si>
    <t>20.06.01</t>
  </si>
  <si>
    <t>Deplasări în străinătate</t>
  </si>
  <si>
    <t>20.06.02</t>
  </si>
  <si>
    <t>Cărţi, publicaţii şi materiale documentare</t>
  </si>
  <si>
    <t>20.11</t>
  </si>
  <si>
    <t>Consultanţă şi expertiză</t>
  </si>
  <si>
    <t>20.12</t>
  </si>
  <si>
    <t>Pregătire profesională</t>
  </si>
  <si>
    <t>20.13</t>
  </si>
  <si>
    <t>Protecţia muncii</t>
  </si>
  <si>
    <t>20.14</t>
  </si>
  <si>
    <t>Cheltuieli judiciare şi extrajudiciare derivate din acţiuni în reprezentarea intereselor statului,  potrivit dispoziţiilor legale</t>
  </si>
  <si>
    <t>20.25</t>
  </si>
  <si>
    <t>Alte cheltuieli</t>
  </si>
  <si>
    <t>20.30</t>
  </si>
  <si>
    <t xml:space="preserve"> Protocol şi reprezentare</t>
  </si>
  <si>
    <t>20.30.02</t>
  </si>
  <si>
    <t xml:space="preserve"> Prime de asigurare non-viaţă</t>
  </si>
  <si>
    <t>20.30.03</t>
  </si>
  <si>
    <t>Chirii</t>
  </si>
  <si>
    <t>20.30.04</t>
  </si>
  <si>
    <t>Executarea silită a creanţelor bugetare</t>
  </si>
  <si>
    <t>20.30.09</t>
  </si>
  <si>
    <t>Alte cheltuieli cu bunuri şi servicii</t>
  </si>
  <si>
    <t>20.30.30</t>
  </si>
  <si>
    <t>VIII. PROIECTE CU FINANŢARE DIN FONDURI EXTERNE NERAMBURSABILE (FEN) POSTADERARE</t>
  </si>
  <si>
    <t>Mecanismul financiar SEE</t>
  </si>
  <si>
    <t>56.17</t>
  </si>
  <si>
    <t xml:space="preserve"> Cheltuieli neeligibile</t>
  </si>
  <si>
    <t>56.17.03</t>
  </si>
  <si>
    <t>Transferuri reprezentând cofinanțare publică în cadrul programului SEE, pentru promotorii de proiect/beneficiarii instituții publice</t>
  </si>
  <si>
    <t>56.35</t>
  </si>
  <si>
    <t xml:space="preserve">    CHELTUIELI DE CAPITAL</t>
  </si>
  <si>
    <t xml:space="preserve">  ACTIVE NEFINANCIARE</t>
  </si>
  <si>
    <t>Active fixe</t>
  </si>
  <si>
    <t>71.01</t>
  </si>
  <si>
    <t>Maşini, echipamente şi mijloace de transport</t>
  </si>
  <si>
    <t>71.01.02</t>
  </si>
  <si>
    <t>Mobilier, aparatură, birotică și alte active corporale</t>
  </si>
  <si>
    <t>71.01.03</t>
  </si>
  <si>
    <t xml:space="preserve"> Alte  active fixe</t>
  </si>
  <si>
    <t>71.01.30</t>
  </si>
  <si>
    <t xml:space="preserve">DEFICIT/EXCEDENT </t>
  </si>
  <si>
    <t>2</t>
  </si>
  <si>
    <t xml:space="preserve">Total venituri </t>
  </si>
  <si>
    <t xml:space="preserve">Total cheltuieli </t>
  </si>
  <si>
    <t>Director Direcția Generală Proiecte</t>
  </si>
  <si>
    <t>Andrei IORGULESCU</t>
  </si>
  <si>
    <t>Aurelian DOBRE</t>
  </si>
  <si>
    <t>Director Direcția Evidență și Colectare</t>
  </si>
  <si>
    <t>Director Direcția Implementare Proiecte</t>
  </si>
  <si>
    <t>Director Direcția Inspecție Fiscală</t>
  </si>
  <si>
    <t>Director Direcția Economică</t>
  </si>
  <si>
    <t xml:space="preserve">Director Direcția Juridică </t>
  </si>
  <si>
    <t>Iuliana DECU</t>
  </si>
  <si>
    <t>Director Direcția Generală Administrare Fiscală</t>
  </si>
  <si>
    <t>Elena LEHOVIDA</t>
  </si>
  <si>
    <t>Marian CUCU</t>
  </si>
  <si>
    <t xml:space="preserve">  Program  2017                   </t>
  </si>
  <si>
    <t>a) o contribuţie de 3% din veniturile realizate din vânzarea deşeurilor metalice feroase şi neferoase, inclusiv a bunurilor destinate dezmembrării, obţinute de către generatorul deşeurilor, respectiv deţinătorul bunurilor destinate dezmembrării, persoana fizică sau juridică</t>
  </si>
  <si>
    <t>c) taxele  încasate de la operatorii economici utilizatori de noi terenuri pentru depozitarea deșeurilor valorificabile</t>
  </si>
  <si>
    <t>03</t>
  </si>
  <si>
    <t>n) cuantumul taxelor  pentru emiterea avizelor, acordurilor şi a autorizaţiilor de mediu</t>
  </si>
  <si>
    <t>q) ecotaxa, în valoare de 0,1lei/bucată, aplicată pungilor şi sacoşelor pentru cumpărături, cu mâner integrat sau aplicat, fabricate din materiale obţinute din resurse neregenerabile, definite potrivit Ordonanţei de urgenţă a Guvernului nr.195/2005 privind protecţia mediului, aprobată cu modificări şi completări prin Legea nr.265/2006, cu modificările şi completările ulterioare, încasată de la operatorii economici care introduc pe piaţa naţională astfel de ambalaje de desfacere</t>
  </si>
  <si>
    <t>ș) sumele încasate ca urmare a aplicării penalității de 100 euro, echivalentă în lei la cursul de schimb leu/euro al BNR valabil la data de 1 mai a anului respectiv, pentru fiecare tonă de dioxid de carbon echivalentă emisă, plătită de către operatorul sau operatorul de aeronave care nu a restituit certificatele de emisii de gaze cu efect de seră corespunzătoare emisiilor de gaze cu efect de seră generate în anul anterior, în conformitate cu prevederile legale în vigoare</t>
  </si>
  <si>
    <t>v) o contribuţie de 2 lei/kg aplicată pentru diferenta dintre cantitățile de deșeuri de ambalaje, respectiv anvelope uzate declarate ca valorificate de către operatorii economici autorizați pentru preluarea obligațiilor anuale de gestionare a respectivelor deșeuri și cantitățile constatate de Administrația Fondului ca fiind valorificate</t>
  </si>
  <si>
    <t>Laurențiu TOMESCU</t>
  </si>
  <si>
    <t xml:space="preserve"> a) o contribuţie de 3% din veniturile realizate din vânzarea deşeurilor metalice feroase şi neferoase, obţinute de către generatorul deşeurilor, persoană fizică sau juridică. Sumele se reţin prin stopaj la sursă de către operatorii economici care desfăşoară activităţi de colectare şi/sau valorificare a deşeurilor, care au obligaţia să le vireze la Fondul pentru mediu;</t>
  </si>
  <si>
    <t>c) taxele încasate de la proprietarii sau, după caz, administratorii de depozite pentru deşeurile inerte şi nepericuloase încredinţate de către terţi în vederea eliminării finale prin depozitare</t>
  </si>
  <si>
    <t>p) o contribuţie de 100 lei/tonă, datorată de unităţile administrativ-teritoriale sau, după caz, subdiviziunile administrativ-teritoriale ale municipiilor, în cazul neîndeplinirii obiectivului anual de reducere cu 15% a cantităţilor de deşeuri municipale eliminate prin depozitare, plata făcându-se pentru diferenţa dintre cantitatea efectiv depozitată și cantitatea reprezentând 85% din cea depozitată în anul anterior</t>
  </si>
  <si>
    <t>ș) sumele încasate ca urmare a aplicării penalității de 100 euro, echivalentă în lei la cursul de schimb leu/euro al BNR valabil la data de 1 mai a anului respectiv, pentru fiecare tonă de dioxid de carbon echivalentă emisă, plătită de către operatorul sau operatorul de aeronave care nu a restituit certificatele de emisii de gaze cu efect de seră corespunzătoare emisiilor de gaze cu efect de seră generate în anul anterior, penalitate care crește anual în conformitate cu indicele european al prețurilor de consum, potrivit prevederilor legale în vigoare</t>
  </si>
  <si>
    <t>v) o contribuţie de 2 lei/kg, datorată de operatorii economici autorizaţi pentru preluarea obligaţiilor anuale de valorificare a deşeurilor de ambalaje, respectiv de gestionare a anvelopelor uzate, plata făcându-se pentru diferenţa dintre cantităţile de deşeuri corespunzătoare obiectivelor anuale, stabilite de legislaţia în vigoare, şi cantităţile efectiv valorificate, respectiv gestionate în numele clienţilor pentru care au preluat obligaţiile;</t>
  </si>
  <si>
    <t>4</t>
  </si>
  <si>
    <t xml:space="preserve">Președinte </t>
  </si>
  <si>
    <t xml:space="preserve">         III. OPERAȚIUNI FINANCIARE</t>
  </si>
  <si>
    <t>40.15</t>
  </si>
  <si>
    <t>Sume utilizate de alte instituții din excedentul anului precedent</t>
  </si>
  <si>
    <t>40.15.03</t>
  </si>
  <si>
    <t>PROIECȚIE BUGETARĂ PRIVIND  ESTIMAREA CHELTUIELILOR PE PERIOADA 2018-2021</t>
  </si>
  <si>
    <t xml:space="preserve">  Program  2017</t>
  </si>
  <si>
    <t>2018                 Propuneri</t>
  </si>
  <si>
    <t>2019                   Estimari</t>
  </si>
  <si>
    <t>2020                   Estimari</t>
  </si>
  <si>
    <t>2021                   Estimari</t>
  </si>
  <si>
    <t>22</t>
  </si>
  <si>
    <t>ț)suma reprezentând contravaloarea certificatelor verzi neachizitionate, achitată conform prevederilor art.12 alin.(2) din Legea nr.220/2008 pentru stabilirea sistemului de promovare a producerii din surse renegerabile de energie, republicată cu modificările și completările ulterioare</t>
  </si>
  <si>
    <t>10.02.06</t>
  </si>
  <si>
    <t xml:space="preserve">    Vouchere de vacanță</t>
  </si>
  <si>
    <t xml:space="preserve">              Cornel BREZUICĂ</t>
  </si>
  <si>
    <t xml:space="preserve"> BUGETUL DE  VENITURI ŞI  CHELTUIELI AL ADMINISTRAȚIEI FONDULUI PENTRU MEDIU</t>
  </si>
  <si>
    <t>Carmen DRAGNEA</t>
  </si>
  <si>
    <t>Executie preliminată 01.01.2017 - 31.12.2017</t>
  </si>
  <si>
    <t>Aprobat</t>
  </si>
  <si>
    <t xml:space="preserve">ORDONATOR PRINCIPAL </t>
  </si>
  <si>
    <t>DE CREDITE</t>
  </si>
  <si>
    <t>5</t>
  </si>
  <si>
    <t>7</t>
  </si>
  <si>
    <t>I. Credite de angajament</t>
  </si>
  <si>
    <t>II.Credite bugetare</t>
  </si>
  <si>
    <t>10.01.05</t>
  </si>
  <si>
    <t>Sporuri pentru conditii de munca</t>
  </si>
  <si>
    <t xml:space="preserve">  Alte sporuri</t>
  </si>
  <si>
    <t>10.03.07</t>
  </si>
  <si>
    <t>Contributia asiguratorie pentru munca</t>
  </si>
  <si>
    <t xml:space="preserve"> w) o contribuţie în cuantumul prevăzut în anexa nr. 5, datorată de operatorii economici care introduc pe piaţa naţională echipamente electrice şi electronice</t>
  </si>
  <si>
    <t>23</t>
  </si>
  <si>
    <t>x) o contribuţie de 4 lei/kg de baterii şi acumulatori portabili, datorată de operatorii economici care introduc pe piaţa naţională baterii şi acumulatori portabili</t>
  </si>
  <si>
    <t>24</t>
  </si>
  <si>
    <t xml:space="preserve">  Salariu de bază</t>
  </si>
  <si>
    <t>ț)suma reprezentând contravaloarea certificatelor verzi neachizitionate, achitată conform prevederilor art.12 alin.(2) din Legea nr.220/2008 pentru stabilirea sistemului de promovare a producerii din surse regenerabile de energie, republicată cu modificările și completările ulterioare</t>
  </si>
  <si>
    <t>ORDONATOR PRINCIPAL  DE CREDITE</t>
  </si>
  <si>
    <t>Program             2018</t>
  </si>
  <si>
    <t>3</t>
  </si>
  <si>
    <t xml:space="preserve">                    Președinte </t>
  </si>
  <si>
    <t>Vicepreședinte</t>
  </si>
  <si>
    <t>Dorin CORCHEȘ</t>
  </si>
  <si>
    <t>Program 2018 rectificat</t>
  </si>
  <si>
    <t>Modificări +/-</t>
  </si>
  <si>
    <t xml:space="preserve"> BUGETULUI DE  VENITURI ŞI  CHELTUIELI AL ADMINISTRAȚIEI FONDULUI PENTRU MEDIU</t>
  </si>
  <si>
    <t xml:space="preserve">                                                          PENTRU  ANUL 2018-RECTIFICAT</t>
  </si>
  <si>
    <r>
      <t xml:space="preserve"> </t>
    </r>
    <r>
      <rPr>
        <sz val="12"/>
        <rFont val="Arial"/>
        <family val="2"/>
      </rPr>
      <t>Contribuţii de asigurări sociale de sănătate</t>
    </r>
  </si>
  <si>
    <t>5=4-3</t>
  </si>
  <si>
    <t>Director DEPSP</t>
  </si>
  <si>
    <t>Anca CRISTEA</t>
  </si>
</sst>
</file>

<file path=xl/styles.xml><?xml version="1.0" encoding="utf-8"?>
<styleSheet xmlns="http://schemas.openxmlformats.org/spreadsheetml/2006/main">
  <numFmts count="2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0\ &quot;RON&quot;;\-#,##0\ &quot;RON&quot;"/>
    <numFmt numFmtId="167" formatCode="#,##0\ &quot;RON&quot;;[Red]\-#,##0\ &quot;RON&quot;"/>
    <numFmt numFmtId="168" formatCode="#,##0.00\ &quot;RON&quot;;\-#,##0.00\ &quot;RON&quot;"/>
    <numFmt numFmtId="169" formatCode="#,##0.00\ &quot;RON&quot;;[Red]\-#,##0.00\ &quot;RON&quot;"/>
    <numFmt numFmtId="170" formatCode="_-* #,##0\ &quot;RON&quot;_-;\-* #,##0\ &quot;RON&quot;_-;_-* &quot;-&quot;\ &quot;RON&quot;_-;_-@_-"/>
    <numFmt numFmtId="171" formatCode="_-* #,##0\ _R_O_N_-;\-* #,##0\ _R_O_N_-;_-* &quot;-&quot;\ _R_O_N_-;_-@_-"/>
    <numFmt numFmtId="172" formatCode="_-* #,##0.00\ &quot;RON&quot;_-;\-* #,##0.00\ &quot;RON&quot;_-;_-* &quot;-&quot;??\ &quot;RON&quot;_-;_-@_-"/>
    <numFmt numFmtId="173" formatCode="_-* #,##0.00\ _R_O_N_-;\-* #,##0.00\ _R_O_N_-;_-* &quot;-&quot;??\ _R_O_N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s>
  <fonts count="48">
    <font>
      <sz val="10"/>
      <name val="Arial"/>
      <family val="2"/>
    </font>
    <font>
      <b/>
      <sz val="10"/>
      <name val="Arial"/>
      <family val="2"/>
    </font>
    <font>
      <sz val="8"/>
      <name val="Arial"/>
      <family val="2"/>
    </font>
    <font>
      <b/>
      <sz val="12"/>
      <name val="Arial"/>
      <family val="2"/>
    </font>
    <font>
      <sz val="11"/>
      <name val="Arial"/>
      <family val="2"/>
    </font>
    <font>
      <b/>
      <sz val="8"/>
      <name val="Arial"/>
      <family val="2"/>
    </font>
    <font>
      <sz val="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Arial"/>
      <family val="2"/>
    </font>
    <font>
      <b/>
      <sz val="12"/>
      <color indexed="9"/>
      <name val="Arial"/>
      <family val="2"/>
    </font>
    <font>
      <sz val="12"/>
      <color indexed="1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b/>
      <sz val="12"/>
      <color theme="0"/>
      <name val="Arial"/>
      <family val="2"/>
    </font>
    <font>
      <sz val="12"/>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right>
        <color indexed="63"/>
      </right>
      <top style="medium">
        <color indexed="8"/>
      </top>
      <bottom style="medium">
        <color indexed="8"/>
      </bottom>
    </border>
    <border>
      <left style="medium">
        <color indexed="8"/>
      </left>
      <right style="medium"/>
      <top style="medium">
        <color indexed="8"/>
      </top>
      <bottom style="medium">
        <color indexed="8"/>
      </bottom>
    </border>
    <border>
      <left style="medium"/>
      <right>
        <color indexed="63"/>
      </right>
      <top style="medium">
        <color indexed="8"/>
      </top>
      <bottom style="thin"/>
    </border>
    <border>
      <left style="medium"/>
      <right>
        <color indexed="63"/>
      </right>
      <top>
        <color indexed="63"/>
      </top>
      <bottom>
        <color indexed="63"/>
      </bottom>
    </border>
    <border>
      <left style="medium"/>
      <right>
        <color indexed="63"/>
      </right>
      <top style="thin">
        <color indexed="8"/>
      </top>
      <bottom>
        <color indexed="63"/>
      </bottom>
    </border>
    <border>
      <left style="medium">
        <color indexed="8"/>
      </left>
      <right style="medium"/>
      <top style="thin">
        <color indexed="8"/>
      </top>
      <bottom style="thin">
        <color indexed="8"/>
      </bottom>
    </border>
    <border>
      <left style="medium"/>
      <right style="medium">
        <color indexed="8"/>
      </right>
      <top style="thin">
        <color indexed="8"/>
      </top>
      <bottom style="thin">
        <color indexed="8"/>
      </bottom>
    </border>
    <border>
      <left>
        <color indexed="63"/>
      </left>
      <right style="medium"/>
      <top style="thin">
        <color indexed="8"/>
      </top>
      <bottom style="thin">
        <color indexed="8"/>
      </bottom>
    </border>
    <border>
      <left style="medium"/>
      <right>
        <color indexed="63"/>
      </right>
      <top style="thin">
        <color indexed="8"/>
      </top>
      <bottom style="thin">
        <color indexed="8"/>
      </bottom>
    </border>
    <border>
      <left style="medium"/>
      <right>
        <color indexed="63"/>
      </right>
      <top style="thin">
        <color indexed="8"/>
      </top>
      <bottom style="medium"/>
    </border>
    <border>
      <left style="medium">
        <color indexed="8"/>
      </left>
      <right style="medium">
        <color indexed="8"/>
      </right>
      <top style="thin">
        <color indexed="8"/>
      </top>
      <bottom style="medium"/>
    </border>
    <border>
      <left style="medium"/>
      <right style="medium"/>
      <top style="thin"/>
      <bottom style="thin"/>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thin"/>
    </border>
    <border>
      <left style="medium">
        <color indexed="8"/>
      </left>
      <right style="medium">
        <color indexed="8"/>
      </right>
      <top style="medium">
        <color indexed="8"/>
      </top>
      <bottom style="thin"/>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medium"/>
      <top style="thin">
        <color indexed="8"/>
      </top>
      <bottom style="medium"/>
    </border>
    <border>
      <left>
        <color indexed="63"/>
      </left>
      <right style="medium"/>
      <top>
        <color indexed="63"/>
      </top>
      <bottom>
        <color indexed="63"/>
      </bottom>
    </border>
    <border>
      <left style="medium"/>
      <right style="thin"/>
      <top style="thin"/>
      <bottom style="thin"/>
    </border>
    <border>
      <left style="medium">
        <color indexed="8"/>
      </left>
      <right style="medium"/>
      <top style="thin">
        <color indexed="8"/>
      </top>
      <bottom style="thin"/>
    </border>
    <border>
      <left>
        <color indexed="63"/>
      </left>
      <right style="medium"/>
      <top style="thin"/>
      <bottom style="thin"/>
    </border>
    <border>
      <left>
        <color indexed="63"/>
      </left>
      <right style="medium"/>
      <top>
        <color indexed="63"/>
      </top>
      <bottom style="thin"/>
    </border>
    <border>
      <left style="medium"/>
      <right style="thin"/>
      <top style="thin"/>
      <bottom style="medium"/>
    </border>
    <border>
      <left style="medium"/>
      <right>
        <color indexed="63"/>
      </right>
      <top>
        <color indexed="63"/>
      </top>
      <bottom style="medium">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color indexed="63"/>
      </top>
      <bottom style="thin"/>
    </border>
    <border>
      <left style="medium">
        <color indexed="8"/>
      </left>
      <right style="medium">
        <color indexed="8"/>
      </right>
      <top>
        <color indexed="63"/>
      </top>
      <bottom style="thin"/>
    </border>
    <border>
      <left style="medium">
        <color indexed="8"/>
      </left>
      <right>
        <color indexed="63"/>
      </right>
      <top>
        <color indexed="63"/>
      </top>
      <bottom style="thin"/>
    </border>
    <border>
      <left style="medium"/>
      <right>
        <color indexed="63"/>
      </right>
      <top style="medium"/>
      <bottom style="medium"/>
    </border>
    <border>
      <left style="medium">
        <color indexed="8"/>
      </left>
      <right style="medium">
        <color indexed="8"/>
      </right>
      <top style="medium"/>
      <bottom style="medium"/>
    </border>
    <border>
      <left>
        <color indexed="63"/>
      </left>
      <right style="medium">
        <color indexed="8"/>
      </right>
      <top style="medium"/>
      <bottom style="medium"/>
    </border>
    <border>
      <left>
        <color indexed="63"/>
      </left>
      <right>
        <color indexed="63"/>
      </right>
      <top style="medium"/>
      <bottom style="medium"/>
    </border>
    <border>
      <left style="medium"/>
      <right style="medium"/>
      <top style="medium"/>
      <bottom style="medium"/>
    </border>
    <border>
      <left style="medium"/>
      <right style="medium"/>
      <top>
        <color indexed="63"/>
      </top>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right style="medium">
        <color indexed="8"/>
      </right>
      <top style="medium"/>
      <bottom style="medium">
        <color indexed="8"/>
      </bottom>
    </border>
    <border>
      <left style="medium"/>
      <right style="medium">
        <color indexed="8"/>
      </right>
      <top style="medium">
        <color indexed="8"/>
      </top>
      <bottom style="medium">
        <color indexed="8"/>
      </bottom>
    </border>
    <border>
      <left style="medium">
        <color indexed="8"/>
      </left>
      <right style="medium">
        <color indexed="8"/>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color indexed="8"/>
      </right>
      <top style="medium">
        <color indexed="8"/>
      </top>
      <bottom>
        <color indexed="63"/>
      </bottom>
    </border>
    <border>
      <left style="medium"/>
      <right>
        <color indexed="63"/>
      </right>
      <top style="medium"/>
      <bottom>
        <color indexed="63"/>
      </bottom>
    </border>
    <border>
      <left>
        <color indexed="63"/>
      </left>
      <right style="medium"/>
      <top style="medium"/>
      <bottom style="thin"/>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3">
    <xf numFmtId="0" fontId="0" fillId="0" borderId="0" xfId="0" applyAlignment="1">
      <alignment/>
    </xf>
    <xf numFmtId="0" fontId="0" fillId="0" borderId="0" xfId="0" applyFont="1" applyAlignment="1">
      <alignment/>
    </xf>
    <xf numFmtId="0" fontId="0" fillId="0" borderId="0" xfId="0" applyFont="1" applyAlignment="1">
      <alignment horizontal="right"/>
    </xf>
    <xf numFmtId="49" fontId="1" fillId="0" borderId="10" xfId="57" applyNumberFormat="1" applyFont="1" applyFill="1" applyBorder="1" applyAlignment="1">
      <alignment horizontal="center" vertical="center" wrapText="1"/>
      <protection/>
    </xf>
    <xf numFmtId="49" fontId="1" fillId="0" borderId="11" xfId="57" applyNumberFormat="1" applyFont="1" applyFill="1" applyBorder="1" applyAlignment="1">
      <alignment horizontal="center" vertical="center" wrapText="1"/>
      <protection/>
    </xf>
    <xf numFmtId="49" fontId="0" fillId="0" borderId="12" xfId="57" applyNumberFormat="1" applyFont="1" applyFill="1" applyBorder="1" applyAlignment="1">
      <alignment horizontal="center" vertical="center" wrapText="1"/>
      <protection/>
    </xf>
    <xf numFmtId="0" fontId="0" fillId="0" borderId="0" xfId="0" applyFont="1" applyFill="1" applyAlignment="1">
      <alignment/>
    </xf>
    <xf numFmtId="49" fontId="0" fillId="0" borderId="10" xfId="57" applyNumberFormat="1" applyFont="1" applyFill="1" applyBorder="1" applyAlignment="1">
      <alignment horizontal="center" vertical="center" wrapText="1"/>
      <protection/>
    </xf>
    <xf numFmtId="49" fontId="1" fillId="0" borderId="10" xfId="57" applyNumberFormat="1" applyFont="1" applyFill="1" applyBorder="1" applyAlignment="1">
      <alignment horizontal="center" vertical="top" wrapText="1"/>
      <protection/>
    </xf>
    <xf numFmtId="49" fontId="0" fillId="0" borderId="10" xfId="57" applyNumberFormat="1" applyFont="1" applyFill="1" applyBorder="1" applyAlignment="1">
      <alignment horizontal="center" vertical="top" wrapText="1"/>
      <protection/>
    </xf>
    <xf numFmtId="49" fontId="0" fillId="0" borderId="10" xfId="57" applyNumberFormat="1" applyFont="1" applyFill="1" applyBorder="1" applyAlignment="1">
      <alignment horizontal="center"/>
      <protection/>
    </xf>
    <xf numFmtId="49" fontId="1" fillId="0" borderId="13" xfId="57" applyNumberFormat="1" applyFont="1" applyFill="1" applyBorder="1" applyAlignment="1">
      <alignment horizontal="center" vertical="top" wrapText="1"/>
      <protection/>
    </xf>
    <xf numFmtId="3" fontId="0" fillId="0" borderId="10" xfId="57" applyNumberFormat="1" applyFont="1" applyFill="1" applyBorder="1" applyAlignment="1">
      <alignment horizontal="center" vertical="top" wrapText="1"/>
      <protection/>
    </xf>
    <xf numFmtId="49" fontId="2" fillId="0" borderId="13" xfId="57" applyNumberFormat="1" applyFont="1" applyFill="1" applyBorder="1" applyAlignment="1">
      <alignment horizontal="center" vertical="center" wrapText="1"/>
      <protection/>
    </xf>
    <xf numFmtId="0" fontId="2" fillId="0" borderId="14" xfId="57" applyFont="1" applyFill="1" applyBorder="1" applyAlignment="1">
      <alignment horizontal="center" vertical="center" wrapText="1"/>
      <protection/>
    </xf>
    <xf numFmtId="0" fontId="2" fillId="0" borderId="15" xfId="0" applyNumberFormat="1" applyFont="1" applyFill="1" applyBorder="1" applyAlignment="1">
      <alignment horizontal="center" vertical="center" wrapText="1"/>
    </xf>
    <xf numFmtId="0" fontId="1" fillId="0" borderId="16" xfId="57" applyFont="1" applyFill="1" applyBorder="1" applyAlignment="1">
      <alignment horizontal="center" vertical="center" wrapText="1"/>
      <protection/>
    </xf>
    <xf numFmtId="0" fontId="1" fillId="0" borderId="17" xfId="57" applyFont="1" applyFill="1" applyBorder="1" applyAlignment="1">
      <alignment horizontal="center" vertical="center" wrapText="1"/>
      <protection/>
    </xf>
    <xf numFmtId="0" fontId="1" fillId="0" borderId="18" xfId="57" applyFont="1" applyFill="1" applyBorder="1" applyAlignment="1">
      <alignment horizontal="center" vertical="center" wrapText="1"/>
      <protection/>
    </xf>
    <xf numFmtId="3" fontId="1" fillId="0" borderId="19" xfId="57" applyNumberFormat="1" applyFont="1" applyFill="1" applyBorder="1" applyAlignment="1">
      <alignment horizontal="right" vertical="center"/>
      <protection/>
    </xf>
    <xf numFmtId="0" fontId="0" fillId="0" borderId="20" xfId="57" applyFont="1" applyFill="1" applyBorder="1" applyAlignment="1">
      <alignment vertical="center" wrapText="1"/>
      <protection/>
    </xf>
    <xf numFmtId="3" fontId="0" fillId="0" borderId="21" xfId="57" applyNumberFormat="1" applyFont="1" applyFill="1" applyBorder="1" applyAlignment="1">
      <alignment vertical="center"/>
      <protection/>
    </xf>
    <xf numFmtId="0" fontId="1" fillId="0" borderId="22" xfId="57" applyFont="1" applyFill="1" applyBorder="1" applyAlignment="1">
      <alignment horizontal="center" vertical="center" wrapText="1"/>
      <protection/>
    </xf>
    <xf numFmtId="3" fontId="1" fillId="0" borderId="19" xfId="0" applyNumberFormat="1" applyFont="1" applyFill="1" applyBorder="1" applyAlignment="1">
      <alignment horizontal="right" vertical="center"/>
    </xf>
    <xf numFmtId="0" fontId="1" fillId="0" borderId="22" xfId="57" applyFont="1" applyFill="1" applyBorder="1" applyAlignment="1">
      <alignment horizontal="left" vertical="center" wrapText="1"/>
      <protection/>
    </xf>
    <xf numFmtId="3" fontId="0" fillId="0" borderId="19" xfId="0" applyNumberFormat="1" applyFont="1" applyFill="1" applyBorder="1" applyAlignment="1">
      <alignment/>
    </xf>
    <xf numFmtId="3" fontId="1" fillId="0" borderId="19" xfId="0" applyNumberFormat="1" applyFont="1" applyFill="1" applyBorder="1" applyAlignment="1">
      <alignment/>
    </xf>
    <xf numFmtId="0" fontId="0" fillId="0" borderId="22" xfId="57" applyFont="1" applyFill="1" applyBorder="1" applyAlignment="1">
      <alignment horizontal="left" vertical="center" wrapText="1"/>
      <protection/>
    </xf>
    <xf numFmtId="3" fontId="1" fillId="0" borderId="19" xfId="57" applyNumberFormat="1" applyFont="1" applyFill="1" applyBorder="1">
      <alignment/>
      <protection/>
    </xf>
    <xf numFmtId="0" fontId="1" fillId="0" borderId="22" xfId="57" applyFont="1" applyFill="1" applyBorder="1" applyAlignment="1">
      <alignment horizontal="center" vertical="top" wrapText="1"/>
      <protection/>
    </xf>
    <xf numFmtId="0" fontId="0" fillId="0" borderId="22" xfId="57" applyFont="1" applyFill="1" applyBorder="1" applyAlignment="1">
      <alignment horizontal="center" vertical="top" wrapText="1"/>
      <protection/>
    </xf>
    <xf numFmtId="3" fontId="1" fillId="0" borderId="19" xfId="57" applyNumberFormat="1" applyFont="1" applyFill="1" applyBorder="1" applyAlignment="1">
      <alignment vertical="center"/>
      <protection/>
    </xf>
    <xf numFmtId="3" fontId="0" fillId="0" borderId="19" xfId="57" applyNumberFormat="1" applyFont="1" applyFill="1" applyBorder="1" applyAlignment="1">
      <alignment vertical="center"/>
      <protection/>
    </xf>
    <xf numFmtId="0" fontId="1" fillId="0" borderId="22" xfId="57" applyFont="1" applyFill="1" applyBorder="1" applyAlignment="1">
      <alignment vertical="top" wrapText="1"/>
      <protection/>
    </xf>
    <xf numFmtId="0" fontId="0" fillId="0" borderId="22" xfId="57" applyFont="1" applyFill="1" applyBorder="1">
      <alignment/>
      <protection/>
    </xf>
    <xf numFmtId="0" fontId="1" fillId="0" borderId="22" xfId="57" applyFont="1" applyFill="1" applyBorder="1" applyAlignment="1">
      <alignment horizontal="left"/>
      <protection/>
    </xf>
    <xf numFmtId="0" fontId="1" fillId="0" borderId="22" xfId="57" applyFont="1" applyFill="1" applyBorder="1">
      <alignment/>
      <protection/>
    </xf>
    <xf numFmtId="0" fontId="0" fillId="0" borderId="22" xfId="57" applyFont="1" applyFill="1" applyBorder="1" applyAlignment="1">
      <alignment horizontal="left"/>
      <protection/>
    </xf>
    <xf numFmtId="0" fontId="0" fillId="0" borderId="22" xfId="57" applyFont="1" applyFill="1" applyBorder="1" applyAlignment="1">
      <alignment horizontal="justify" vertical="top" wrapText="1"/>
      <protection/>
    </xf>
    <xf numFmtId="0" fontId="0" fillId="0" borderId="22" xfId="57" applyFont="1" applyFill="1" applyBorder="1" applyAlignment="1">
      <alignment vertical="center" wrapText="1"/>
      <protection/>
    </xf>
    <xf numFmtId="0" fontId="0" fillId="0" borderId="22" xfId="57" applyFont="1" applyFill="1" applyBorder="1" applyAlignment="1">
      <alignment vertical="top" wrapText="1"/>
      <protection/>
    </xf>
    <xf numFmtId="0" fontId="1" fillId="0" borderId="22" xfId="57" applyFont="1" applyFill="1" applyBorder="1" applyAlignment="1">
      <alignment horizontal="left" vertical="top" wrapText="1"/>
      <protection/>
    </xf>
    <xf numFmtId="3" fontId="1" fillId="33" borderId="19" xfId="0" applyNumberFormat="1" applyFont="1" applyFill="1" applyBorder="1" applyAlignment="1">
      <alignment horizontal="right"/>
    </xf>
    <xf numFmtId="0" fontId="1" fillId="0" borderId="22" xfId="57" applyFont="1" applyFill="1" applyBorder="1" applyAlignment="1">
      <alignment horizontal="justify" vertical="top" wrapText="1"/>
      <protection/>
    </xf>
    <xf numFmtId="3" fontId="1" fillId="33" borderId="19" xfId="57" applyNumberFormat="1" applyFont="1" applyFill="1" applyBorder="1">
      <alignment/>
      <protection/>
    </xf>
    <xf numFmtId="0" fontId="1" fillId="0" borderId="22" xfId="57" applyFont="1" applyFill="1" applyBorder="1" applyAlignment="1">
      <alignment horizontal="justify" vertical="center" wrapText="1"/>
      <protection/>
    </xf>
    <xf numFmtId="0" fontId="0" fillId="0" borderId="22" xfId="57" applyFont="1" applyFill="1" applyBorder="1" applyAlignment="1">
      <alignment horizontal="left" vertical="top" wrapText="1"/>
      <protection/>
    </xf>
    <xf numFmtId="0" fontId="1" fillId="0" borderId="14" xfId="57" applyFont="1" applyFill="1" applyBorder="1" applyAlignment="1">
      <alignment horizontal="justify" vertical="top" wrapText="1"/>
      <protection/>
    </xf>
    <xf numFmtId="0" fontId="1" fillId="0" borderId="23" xfId="57" applyFont="1" applyFill="1" applyBorder="1" applyAlignment="1">
      <alignment horizontal="justify" vertical="top" wrapText="1"/>
      <protection/>
    </xf>
    <xf numFmtId="3" fontId="1" fillId="0" borderId="24" xfId="0" applyNumberFormat="1" applyFont="1" applyFill="1" applyBorder="1" applyAlignment="1">
      <alignment horizontal="center" vertical="top" wrapText="1"/>
    </xf>
    <xf numFmtId="3" fontId="1" fillId="34" borderId="25" xfId="57" applyNumberFormat="1" applyFont="1" applyFill="1" applyBorder="1">
      <alignment/>
      <protection/>
    </xf>
    <xf numFmtId="3" fontId="0" fillId="34" borderId="25" xfId="0" applyNumberFormat="1" applyFont="1" applyFill="1" applyBorder="1" applyAlignment="1">
      <alignment/>
    </xf>
    <xf numFmtId="0" fontId="0" fillId="34" borderId="25" xfId="0" applyFont="1" applyFill="1" applyBorder="1" applyAlignment="1">
      <alignment/>
    </xf>
    <xf numFmtId="0" fontId="1" fillId="34" borderId="25" xfId="0" applyFont="1" applyFill="1" applyBorder="1" applyAlignment="1">
      <alignment/>
    </xf>
    <xf numFmtId="3" fontId="1" fillId="33" borderId="25" xfId="0" applyNumberFormat="1" applyFont="1" applyFill="1" applyBorder="1" applyAlignment="1">
      <alignment horizontal="right"/>
    </xf>
    <xf numFmtId="0" fontId="4" fillId="0" borderId="0" xfId="0" applyFont="1" applyAlignment="1">
      <alignment/>
    </xf>
    <xf numFmtId="49" fontId="4" fillId="0" borderId="0" xfId="0" applyNumberFormat="1" applyFont="1" applyFill="1" applyAlignment="1">
      <alignment horizontal="left"/>
    </xf>
    <xf numFmtId="3" fontId="1" fillId="35" borderId="19" xfId="57" applyNumberFormat="1" applyFont="1" applyFill="1" applyBorder="1" applyAlignment="1">
      <alignment horizontal="right" vertical="center" wrapText="1"/>
      <protection/>
    </xf>
    <xf numFmtId="3" fontId="1" fillId="35" borderId="19" xfId="0" applyNumberFormat="1" applyFont="1" applyFill="1" applyBorder="1" applyAlignment="1">
      <alignment/>
    </xf>
    <xf numFmtId="0" fontId="0" fillId="35" borderId="25" xfId="0" applyFont="1" applyFill="1" applyBorder="1" applyAlignment="1">
      <alignment/>
    </xf>
    <xf numFmtId="0" fontId="5" fillId="0" borderId="26" xfId="57" applyFont="1" applyFill="1" applyBorder="1" applyAlignment="1">
      <alignment horizontal="center" vertical="center" wrapText="1"/>
      <protection/>
    </xf>
    <xf numFmtId="49" fontId="5" fillId="0" borderId="13" xfId="57" applyNumberFormat="1" applyFont="1" applyFill="1" applyBorder="1" applyAlignment="1">
      <alignment horizontal="center" vertical="center" wrapText="1"/>
      <protection/>
    </xf>
    <xf numFmtId="0" fontId="2" fillId="0" borderId="27" xfId="0" applyNumberFormat="1" applyFont="1" applyFill="1" applyBorder="1" applyAlignment="1">
      <alignment horizontal="center" vertical="center" wrapText="1"/>
    </xf>
    <xf numFmtId="0" fontId="3" fillId="0" borderId="28" xfId="57" applyFont="1" applyFill="1" applyBorder="1" applyAlignment="1">
      <alignment horizontal="center" vertical="center" wrapText="1"/>
      <protection/>
    </xf>
    <xf numFmtId="49" fontId="3" fillId="0" borderId="29" xfId="57" applyNumberFormat="1" applyFont="1" applyFill="1" applyBorder="1" applyAlignment="1">
      <alignment horizontal="center" vertical="center" wrapText="1"/>
      <protection/>
    </xf>
    <xf numFmtId="3" fontId="3" fillId="0" borderId="29" xfId="57" applyNumberFormat="1" applyFont="1" applyFill="1" applyBorder="1" applyAlignment="1">
      <alignment horizontal="right" vertical="center"/>
      <protection/>
    </xf>
    <xf numFmtId="0" fontId="3" fillId="0" borderId="30" xfId="57" applyFont="1" applyFill="1" applyBorder="1" applyAlignment="1">
      <alignment horizontal="center" vertical="center" wrapText="1"/>
      <protection/>
    </xf>
    <xf numFmtId="49" fontId="3" fillId="0" borderId="12" xfId="57" applyNumberFormat="1" applyFont="1" applyFill="1" applyBorder="1" applyAlignment="1">
      <alignment horizontal="center" vertical="center" wrapText="1"/>
      <protection/>
    </xf>
    <xf numFmtId="3" fontId="3" fillId="0" borderId="12" xfId="57" applyNumberFormat="1" applyFont="1" applyFill="1" applyBorder="1" applyAlignment="1">
      <alignment horizontal="right" vertical="center"/>
      <protection/>
    </xf>
    <xf numFmtId="0" fontId="3" fillId="0" borderId="31" xfId="57" applyFont="1" applyFill="1" applyBorder="1" applyAlignment="1">
      <alignment horizontal="center" vertical="center" wrapText="1"/>
      <protection/>
    </xf>
    <xf numFmtId="49" fontId="3" fillId="0" borderId="10" xfId="57" applyNumberFormat="1" applyFont="1" applyFill="1" applyBorder="1" applyAlignment="1">
      <alignment horizontal="center" vertical="center" wrapText="1"/>
      <protection/>
    </xf>
    <xf numFmtId="3" fontId="3" fillId="0" borderId="10" xfId="57" applyNumberFormat="1" applyFont="1" applyFill="1" applyBorder="1" applyAlignment="1">
      <alignment horizontal="right" vertical="center"/>
      <protection/>
    </xf>
    <xf numFmtId="0" fontId="3" fillId="0" borderId="31" xfId="57" applyFont="1" applyFill="1" applyBorder="1" applyAlignment="1">
      <alignment vertical="center" wrapText="1"/>
      <protection/>
    </xf>
    <xf numFmtId="49" fontId="3" fillId="0" borderId="11" xfId="57" applyNumberFormat="1" applyFont="1" applyFill="1" applyBorder="1" applyAlignment="1">
      <alignment horizontal="center" vertical="center" wrapText="1"/>
      <protection/>
    </xf>
    <xf numFmtId="0" fontId="6" fillId="0" borderId="10" xfId="57" applyFont="1" applyFill="1" applyBorder="1" applyAlignment="1">
      <alignment horizontal="left" vertical="center" wrapText="1"/>
      <protection/>
    </xf>
    <xf numFmtId="49" fontId="6" fillId="0" borderId="11" xfId="57" applyNumberFormat="1" applyFont="1" applyFill="1" applyBorder="1" applyAlignment="1">
      <alignment horizontal="center" vertical="center" wrapText="1"/>
      <protection/>
    </xf>
    <xf numFmtId="3" fontId="6" fillId="0" borderId="10" xfId="57" applyNumberFormat="1" applyFont="1" applyFill="1" applyBorder="1" applyAlignment="1">
      <alignment horizontal="right" vertical="center" wrapText="1"/>
      <protection/>
    </xf>
    <xf numFmtId="3" fontId="3" fillId="0" borderId="10" xfId="0" applyNumberFormat="1" applyFont="1" applyFill="1" applyBorder="1" applyAlignment="1">
      <alignment horizontal="right"/>
    </xf>
    <xf numFmtId="0" fontId="3" fillId="0" borderId="31" xfId="57" applyFont="1" applyFill="1" applyBorder="1" applyAlignment="1">
      <alignment horizontal="left" vertical="center" wrapText="1"/>
      <protection/>
    </xf>
    <xf numFmtId="0" fontId="6" fillId="0" borderId="32" xfId="57" applyFont="1" applyFill="1" applyBorder="1" applyAlignment="1">
      <alignment vertical="center" wrapText="1"/>
      <protection/>
    </xf>
    <xf numFmtId="49" fontId="6" fillId="0" borderId="32" xfId="57" applyNumberFormat="1" applyFont="1" applyFill="1" applyBorder="1" applyAlignment="1">
      <alignment horizontal="center" vertical="center" wrapText="1"/>
      <protection/>
    </xf>
    <xf numFmtId="3" fontId="6" fillId="0" borderId="10" xfId="0" applyNumberFormat="1" applyFont="1" applyFill="1" applyBorder="1" applyAlignment="1">
      <alignment horizontal="right" vertical="center"/>
    </xf>
    <xf numFmtId="49" fontId="6" fillId="0" borderId="32" xfId="57" applyNumberFormat="1" applyFont="1" applyFill="1" applyBorder="1" applyAlignment="1">
      <alignment horizontal="center" vertical="center" wrapText="1"/>
      <protection/>
    </xf>
    <xf numFmtId="0" fontId="6" fillId="0" borderId="10" xfId="57" applyFont="1" applyFill="1" applyBorder="1" applyAlignment="1">
      <alignment vertical="center"/>
      <protection/>
    </xf>
    <xf numFmtId="0" fontId="6" fillId="0" borderId="32" xfId="56" applyFont="1" applyFill="1" applyBorder="1" applyAlignment="1">
      <alignment vertical="center" wrapText="1"/>
      <protection/>
    </xf>
    <xf numFmtId="0" fontId="6" fillId="0" borderId="32" xfId="57" applyNumberFormat="1" applyFont="1" applyFill="1" applyBorder="1" applyAlignment="1">
      <alignment vertical="center" wrapText="1"/>
      <protection/>
    </xf>
    <xf numFmtId="49" fontId="6" fillId="0" borderId="10" xfId="57" applyNumberFormat="1" applyFont="1" applyFill="1" applyBorder="1" applyAlignment="1">
      <alignment horizontal="center" vertical="center" wrapText="1"/>
      <protection/>
    </xf>
    <xf numFmtId="49" fontId="6" fillId="0" borderId="33" xfId="57" applyNumberFormat="1" applyFont="1" applyFill="1" applyBorder="1" applyAlignment="1">
      <alignment horizontal="center" vertical="center" wrapText="1"/>
      <protection/>
    </xf>
    <xf numFmtId="3" fontId="6" fillId="0" borderId="12" xfId="0" applyNumberFormat="1" applyFont="1" applyFill="1" applyBorder="1" applyAlignment="1">
      <alignment horizontal="right" vertical="center"/>
    </xf>
    <xf numFmtId="0" fontId="6" fillId="0" borderId="10" xfId="57" applyFont="1" applyFill="1" applyBorder="1" applyAlignment="1">
      <alignment vertical="center" wrapText="1"/>
      <protection/>
    </xf>
    <xf numFmtId="49" fontId="6" fillId="0" borderId="12" xfId="57" applyNumberFormat="1" applyFont="1" applyFill="1" applyBorder="1" applyAlignment="1">
      <alignment horizontal="center" vertical="center" wrapText="1"/>
      <protection/>
    </xf>
    <xf numFmtId="3" fontId="6" fillId="0" borderId="34" xfId="57" applyNumberFormat="1" applyFont="1" applyFill="1" applyBorder="1" applyAlignment="1">
      <alignment vertical="center"/>
      <protection/>
    </xf>
    <xf numFmtId="0" fontId="1" fillId="0" borderId="0" xfId="0" applyFont="1" applyFill="1" applyAlignment="1">
      <alignment/>
    </xf>
    <xf numFmtId="0" fontId="7" fillId="0" borderId="0" xfId="0" applyFont="1" applyAlignment="1">
      <alignment/>
    </xf>
    <xf numFmtId="0" fontId="7" fillId="0" borderId="0" xfId="0" applyFont="1" applyFill="1" applyAlignment="1">
      <alignment horizontal="right"/>
    </xf>
    <xf numFmtId="49" fontId="7" fillId="0" borderId="0" xfId="0" applyNumberFormat="1"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left"/>
    </xf>
    <xf numFmtId="0" fontId="7" fillId="0" borderId="0" xfId="0" applyFont="1" applyFill="1" applyAlignment="1">
      <alignment horizontal="left"/>
    </xf>
    <xf numFmtId="49" fontId="1" fillId="0" borderId="0" xfId="0" applyNumberFormat="1" applyFont="1" applyFill="1" applyAlignment="1">
      <alignment horizontal="center"/>
    </xf>
    <xf numFmtId="0" fontId="3" fillId="0" borderId="0" xfId="0" applyFont="1" applyFill="1" applyAlignment="1">
      <alignment/>
    </xf>
    <xf numFmtId="0" fontId="3" fillId="0" borderId="0" xfId="0" applyFont="1" applyAlignment="1">
      <alignment/>
    </xf>
    <xf numFmtId="3" fontId="3" fillId="0" borderId="0" xfId="0" applyNumberFormat="1" applyFont="1" applyAlignment="1">
      <alignment/>
    </xf>
    <xf numFmtId="0" fontId="3" fillId="0" borderId="0" xfId="57" applyFont="1" applyFill="1">
      <alignment/>
      <protection/>
    </xf>
    <xf numFmtId="49" fontId="3" fillId="0" borderId="0" xfId="57" applyNumberFormat="1" applyFont="1" applyFill="1" applyAlignment="1">
      <alignment horizontal="center"/>
      <protection/>
    </xf>
    <xf numFmtId="0" fontId="3" fillId="0" borderId="0" xfId="57" applyFont="1" applyFill="1" applyAlignment="1">
      <alignment horizontal="right"/>
      <protection/>
    </xf>
    <xf numFmtId="49" fontId="3" fillId="0" borderId="29" xfId="57" applyNumberFormat="1" applyFont="1" applyFill="1" applyBorder="1" applyAlignment="1">
      <alignment horizontal="center" vertical="center" wrapText="1"/>
      <protection/>
    </xf>
    <xf numFmtId="3" fontId="3" fillId="0" borderId="29" xfId="57" applyNumberFormat="1" applyFont="1" applyFill="1" applyBorder="1" applyAlignment="1">
      <alignment horizontal="right" vertical="center"/>
      <protection/>
    </xf>
    <xf numFmtId="49" fontId="3" fillId="0" borderId="12" xfId="57" applyNumberFormat="1" applyFont="1" applyFill="1" applyBorder="1" applyAlignment="1">
      <alignment horizontal="center" vertical="center" wrapText="1"/>
      <protection/>
    </xf>
    <xf numFmtId="3" fontId="3" fillId="0" borderId="12" xfId="57" applyNumberFormat="1" applyFont="1" applyFill="1" applyBorder="1" applyAlignment="1">
      <alignment horizontal="right" vertical="center"/>
      <protection/>
    </xf>
    <xf numFmtId="49" fontId="3" fillId="0" borderId="10" xfId="57" applyNumberFormat="1" applyFont="1" applyFill="1" applyBorder="1" applyAlignment="1">
      <alignment horizontal="center" vertical="center" wrapText="1"/>
      <protection/>
    </xf>
    <xf numFmtId="3" fontId="3" fillId="0" borderId="10" xfId="57" applyNumberFormat="1" applyFont="1" applyFill="1" applyBorder="1" applyAlignment="1">
      <alignment horizontal="right" vertical="center"/>
      <protection/>
    </xf>
    <xf numFmtId="0" fontId="3" fillId="0" borderId="31" xfId="57" applyFont="1" applyFill="1" applyBorder="1" applyAlignment="1">
      <alignment vertical="center" wrapText="1"/>
      <protection/>
    </xf>
    <xf numFmtId="49" fontId="3" fillId="0" borderId="11" xfId="57" applyNumberFormat="1" applyFont="1" applyFill="1" applyBorder="1" applyAlignment="1">
      <alignment horizontal="center" vertical="center" wrapText="1"/>
      <protection/>
    </xf>
    <xf numFmtId="0" fontId="6" fillId="0" borderId="10" xfId="57" applyFont="1" applyFill="1" applyBorder="1" applyAlignment="1">
      <alignment horizontal="left" vertical="center" wrapText="1"/>
      <protection/>
    </xf>
    <xf numFmtId="49" fontId="6" fillId="0" borderId="11" xfId="57" applyNumberFormat="1" applyFont="1" applyFill="1" applyBorder="1" applyAlignment="1">
      <alignment horizontal="center" vertical="center" wrapText="1"/>
      <protection/>
    </xf>
    <xf numFmtId="3" fontId="6" fillId="0" borderId="10" xfId="57" applyNumberFormat="1" applyFont="1" applyFill="1" applyBorder="1" applyAlignment="1">
      <alignment horizontal="right" vertical="center" wrapText="1"/>
      <protection/>
    </xf>
    <xf numFmtId="3" fontId="3" fillId="0" borderId="10" xfId="0" applyNumberFormat="1" applyFont="1" applyFill="1" applyBorder="1" applyAlignment="1">
      <alignment horizontal="right"/>
    </xf>
    <xf numFmtId="0" fontId="3" fillId="0" borderId="31" xfId="57" applyFont="1" applyFill="1" applyBorder="1" applyAlignment="1">
      <alignment horizontal="left" vertical="center" wrapText="1"/>
      <protection/>
    </xf>
    <xf numFmtId="3" fontId="6" fillId="0" borderId="10" xfId="0" applyNumberFormat="1" applyFont="1" applyFill="1" applyBorder="1" applyAlignment="1">
      <alignment horizontal="right" vertical="center"/>
    </xf>
    <xf numFmtId="49" fontId="6" fillId="0" borderId="10" xfId="57" applyNumberFormat="1" applyFont="1" applyFill="1" applyBorder="1" applyAlignment="1">
      <alignment horizontal="center" vertical="center" wrapText="1"/>
      <protection/>
    </xf>
    <xf numFmtId="49" fontId="6" fillId="0" borderId="33" xfId="57" applyNumberFormat="1" applyFont="1" applyFill="1" applyBorder="1" applyAlignment="1">
      <alignment horizontal="center" vertical="center" wrapText="1"/>
      <protection/>
    </xf>
    <xf numFmtId="3" fontId="6" fillId="0" borderId="12" xfId="0" applyNumberFormat="1" applyFont="1" applyFill="1" applyBorder="1" applyAlignment="1">
      <alignment horizontal="right" vertical="center"/>
    </xf>
    <xf numFmtId="49" fontId="6" fillId="0" borderId="12" xfId="57" applyNumberFormat="1" applyFont="1" applyFill="1" applyBorder="1" applyAlignment="1">
      <alignment horizontal="center" vertical="center" wrapText="1"/>
      <protection/>
    </xf>
    <xf numFmtId="3" fontId="6" fillId="0" borderId="34" xfId="57" applyNumberFormat="1" applyFont="1" applyFill="1" applyBorder="1" applyAlignment="1">
      <alignment vertical="center"/>
      <protection/>
    </xf>
    <xf numFmtId="0" fontId="1" fillId="0" borderId="22" xfId="57" applyFont="1" applyFill="1" applyBorder="1" applyAlignment="1">
      <alignment vertical="center" wrapText="1"/>
      <protection/>
    </xf>
    <xf numFmtId="3" fontId="1" fillId="0" borderId="15" xfId="0" applyNumberFormat="1" applyFont="1" applyFill="1" applyBorder="1" applyAlignment="1">
      <alignment/>
    </xf>
    <xf numFmtId="3" fontId="1" fillId="0" borderId="19" xfId="0" applyNumberFormat="1" applyFont="1" applyFill="1" applyBorder="1" applyAlignment="1">
      <alignment horizontal="center"/>
    </xf>
    <xf numFmtId="3" fontId="1" fillId="0" borderId="35" xfId="0" applyNumberFormat="1" applyFont="1" applyFill="1" applyBorder="1" applyAlignment="1">
      <alignment horizontal="center"/>
    </xf>
    <xf numFmtId="0" fontId="0" fillId="0" borderId="0" xfId="57" applyFont="1" applyFill="1">
      <alignment/>
      <protection/>
    </xf>
    <xf numFmtId="49" fontId="0" fillId="0" borderId="0" xfId="57" applyNumberFormat="1" applyFont="1" applyFill="1" applyAlignment="1">
      <alignment horizontal="center"/>
      <protection/>
    </xf>
    <xf numFmtId="49" fontId="5" fillId="0" borderId="27" xfId="0" applyNumberFormat="1" applyFont="1" applyFill="1" applyBorder="1" applyAlignment="1">
      <alignment horizontal="center" vertical="center" wrapText="1"/>
    </xf>
    <xf numFmtId="3" fontId="7" fillId="0" borderId="10" xfId="57" applyNumberFormat="1" applyFont="1" applyFill="1" applyBorder="1" applyAlignment="1">
      <alignment horizontal="right" vertical="center" wrapText="1"/>
      <protection/>
    </xf>
    <xf numFmtId="3" fontId="7" fillId="0" borderId="32" xfId="57" applyNumberFormat="1" applyFont="1" applyFill="1" applyBorder="1" applyAlignment="1">
      <alignment horizontal="right" vertical="center" wrapText="1"/>
      <protection/>
    </xf>
    <xf numFmtId="49" fontId="0" fillId="0" borderId="11" xfId="57" applyNumberFormat="1" applyFont="1" applyFill="1" applyBorder="1" applyAlignment="1">
      <alignment horizontal="center" vertical="center" wrapText="1"/>
      <protection/>
    </xf>
    <xf numFmtId="0" fontId="0" fillId="0" borderId="18" xfId="57" applyFont="1" applyFill="1" applyBorder="1" applyAlignment="1">
      <alignment horizontal="left" vertical="center" wrapText="1"/>
      <protection/>
    </xf>
    <xf numFmtId="49" fontId="0" fillId="0" borderId="10" xfId="57" applyNumberFormat="1" applyFont="1" applyFill="1" applyBorder="1" applyAlignment="1">
      <alignment horizontal="center" vertical="center" wrapText="1"/>
      <protection/>
    </xf>
    <xf numFmtId="3" fontId="0" fillId="34" borderId="36" xfId="0" applyNumberFormat="1" applyFont="1" applyFill="1" applyBorder="1" applyAlignment="1">
      <alignment/>
    </xf>
    <xf numFmtId="0" fontId="2" fillId="36" borderId="15" xfId="0" applyNumberFormat="1" applyFont="1" applyFill="1" applyBorder="1" applyAlignment="1">
      <alignment horizontal="center" vertical="center" wrapText="1"/>
    </xf>
    <xf numFmtId="3" fontId="3" fillId="36" borderId="29" xfId="57" applyNumberFormat="1" applyFont="1" applyFill="1" applyBorder="1" applyAlignment="1">
      <alignment horizontal="right" vertical="center"/>
      <protection/>
    </xf>
    <xf numFmtId="3" fontId="3" fillId="36" borderId="12" xfId="57" applyNumberFormat="1" applyFont="1" applyFill="1" applyBorder="1" applyAlignment="1">
      <alignment horizontal="right" vertical="center"/>
      <protection/>
    </xf>
    <xf numFmtId="3" fontId="3" fillId="36" borderId="10" xfId="57" applyNumberFormat="1" applyFont="1" applyFill="1" applyBorder="1" applyAlignment="1">
      <alignment horizontal="right" vertical="center"/>
      <protection/>
    </xf>
    <xf numFmtId="3" fontId="6" fillId="36" borderId="10" xfId="57" applyNumberFormat="1" applyFont="1" applyFill="1" applyBorder="1" applyAlignment="1">
      <alignment horizontal="right" vertical="center" wrapText="1"/>
      <protection/>
    </xf>
    <xf numFmtId="3" fontId="3" fillId="36" borderId="10" xfId="0" applyNumberFormat="1" applyFont="1" applyFill="1" applyBorder="1" applyAlignment="1">
      <alignment horizontal="right"/>
    </xf>
    <xf numFmtId="3" fontId="6" fillId="36" borderId="10" xfId="0" applyNumberFormat="1" applyFont="1" applyFill="1" applyBorder="1" applyAlignment="1">
      <alignment horizontal="right" vertical="center"/>
    </xf>
    <xf numFmtId="0" fontId="6" fillId="36" borderId="10" xfId="57" applyFont="1" applyFill="1" applyBorder="1" applyAlignment="1">
      <alignment vertical="center"/>
      <protection/>
    </xf>
    <xf numFmtId="3" fontId="6" fillId="36" borderId="12" xfId="0" applyNumberFormat="1" applyFont="1" applyFill="1" applyBorder="1" applyAlignment="1">
      <alignment horizontal="right" vertical="center"/>
    </xf>
    <xf numFmtId="3" fontId="6" fillId="36" borderId="34" xfId="57" applyNumberFormat="1" applyFont="1" applyFill="1" applyBorder="1" applyAlignment="1">
      <alignment vertical="center"/>
      <protection/>
    </xf>
    <xf numFmtId="3" fontId="0" fillId="36" borderId="21" xfId="57" applyNumberFormat="1" applyFont="1" applyFill="1" applyBorder="1" applyAlignment="1">
      <alignment vertical="center"/>
      <protection/>
    </xf>
    <xf numFmtId="3" fontId="1" fillId="36" borderId="19" xfId="0" applyNumberFormat="1" applyFont="1" applyFill="1" applyBorder="1" applyAlignment="1">
      <alignment horizontal="right" vertical="center"/>
    </xf>
    <xf numFmtId="3" fontId="0" fillId="36" borderId="19" xfId="0" applyNumberFormat="1" applyFont="1" applyFill="1" applyBorder="1" applyAlignment="1">
      <alignment/>
    </xf>
    <xf numFmtId="3" fontId="1" fillId="36" borderId="19" xfId="0" applyNumberFormat="1" applyFont="1" applyFill="1" applyBorder="1" applyAlignment="1">
      <alignment/>
    </xf>
    <xf numFmtId="3" fontId="1" fillId="36" borderId="19" xfId="57" applyNumberFormat="1" applyFont="1" applyFill="1" applyBorder="1">
      <alignment/>
      <protection/>
    </xf>
    <xf numFmtId="3" fontId="1" fillId="36" borderId="19" xfId="57" applyNumberFormat="1" applyFont="1" applyFill="1" applyBorder="1" applyAlignment="1">
      <alignment horizontal="right" vertical="center"/>
      <protection/>
    </xf>
    <xf numFmtId="3" fontId="1" fillId="36" borderId="19" xfId="57" applyNumberFormat="1" applyFont="1" applyFill="1" applyBorder="1" applyAlignment="1">
      <alignment vertical="center"/>
      <protection/>
    </xf>
    <xf numFmtId="3" fontId="0" fillId="36" borderId="19" xfId="57" applyNumberFormat="1" applyFont="1" applyFill="1" applyBorder="1" applyAlignment="1">
      <alignment vertical="center"/>
      <protection/>
    </xf>
    <xf numFmtId="3" fontId="0" fillId="36" borderId="25" xfId="0" applyNumberFormat="1" applyFont="1" applyFill="1" applyBorder="1" applyAlignment="1">
      <alignment/>
    </xf>
    <xf numFmtId="3" fontId="0" fillId="36" borderId="36" xfId="0" applyNumberFormat="1" applyFont="1" applyFill="1" applyBorder="1" applyAlignment="1">
      <alignment/>
    </xf>
    <xf numFmtId="3" fontId="1" fillId="36" borderId="25" xfId="57" applyNumberFormat="1" applyFont="1" applyFill="1" applyBorder="1">
      <alignment/>
      <protection/>
    </xf>
    <xf numFmtId="0" fontId="0" fillId="36" borderId="25" xfId="0" applyFont="1" applyFill="1" applyBorder="1" applyAlignment="1">
      <alignment/>
    </xf>
    <xf numFmtId="0" fontId="1" fillId="36" borderId="25" xfId="0" applyFont="1" applyFill="1" applyBorder="1" applyAlignment="1">
      <alignment/>
    </xf>
    <xf numFmtId="3" fontId="1" fillId="36" borderId="19" xfId="57" applyNumberFormat="1" applyFont="1" applyFill="1" applyBorder="1" applyAlignment="1">
      <alignment horizontal="right" vertical="center" wrapText="1"/>
      <protection/>
    </xf>
    <xf numFmtId="3" fontId="1" fillId="36" borderId="15" xfId="0" applyNumberFormat="1" applyFont="1" applyFill="1" applyBorder="1" applyAlignment="1">
      <alignment/>
    </xf>
    <xf numFmtId="3" fontId="1" fillId="36" borderId="19" xfId="0" applyNumberFormat="1" applyFont="1" applyFill="1" applyBorder="1" applyAlignment="1">
      <alignment horizontal="center"/>
    </xf>
    <xf numFmtId="3" fontId="1" fillId="36" borderId="35" xfId="0" applyNumberFormat="1" applyFont="1" applyFill="1" applyBorder="1" applyAlignment="1">
      <alignment horizontal="center"/>
    </xf>
    <xf numFmtId="3" fontId="7" fillId="0" borderId="10" xfId="57" applyNumberFormat="1" applyFont="1" applyFill="1" applyBorder="1" applyAlignment="1">
      <alignment horizontal="right" vertical="center" wrapText="1"/>
      <protection/>
    </xf>
    <xf numFmtId="3" fontId="1" fillId="36" borderId="25" xfId="0" applyNumberFormat="1" applyFont="1" applyFill="1" applyBorder="1" applyAlignment="1">
      <alignment horizontal="right"/>
    </xf>
    <xf numFmtId="3" fontId="1" fillId="36" borderId="19" xfId="0" applyNumberFormat="1" applyFont="1" applyFill="1" applyBorder="1" applyAlignment="1">
      <alignment horizontal="right"/>
    </xf>
    <xf numFmtId="0" fontId="3" fillId="0" borderId="0" xfId="57" applyFont="1" applyFill="1" applyBorder="1" applyAlignment="1">
      <alignment horizontal="left"/>
      <protection/>
    </xf>
    <xf numFmtId="0" fontId="3" fillId="0" borderId="0" xfId="0" applyFont="1" applyFill="1" applyAlignment="1">
      <alignment horizontal="center"/>
    </xf>
    <xf numFmtId="0" fontId="3" fillId="0" borderId="22" xfId="57" applyFont="1" applyFill="1" applyBorder="1" applyAlignment="1">
      <alignment horizontal="left" vertical="center" wrapText="1"/>
      <protection/>
    </xf>
    <xf numFmtId="3" fontId="3" fillId="0" borderId="19" xfId="0" applyNumberFormat="1" applyFont="1" applyFill="1" applyBorder="1" applyAlignment="1">
      <alignment horizontal="right" vertical="center"/>
    </xf>
    <xf numFmtId="3" fontId="45" fillId="35" borderId="0" xfId="0" applyNumberFormat="1" applyFont="1" applyFill="1" applyAlignment="1">
      <alignment/>
    </xf>
    <xf numFmtId="0" fontId="6" fillId="0" borderId="0" xfId="0" applyFont="1" applyAlignment="1">
      <alignment/>
    </xf>
    <xf numFmtId="0" fontId="6" fillId="0" borderId="20" xfId="57" applyFont="1" applyFill="1" applyBorder="1" applyAlignment="1">
      <alignment vertical="center" wrapText="1"/>
      <protection/>
    </xf>
    <xf numFmtId="3" fontId="6" fillId="0" borderId="19" xfId="0" applyNumberFormat="1" applyFont="1" applyFill="1" applyBorder="1" applyAlignment="1">
      <alignment/>
    </xf>
    <xf numFmtId="3" fontId="3" fillId="0" borderId="19" xfId="0" applyNumberFormat="1" applyFont="1" applyFill="1" applyBorder="1" applyAlignment="1">
      <alignment/>
    </xf>
    <xf numFmtId="0" fontId="6" fillId="0" borderId="22" xfId="57" applyFont="1" applyFill="1" applyBorder="1" applyAlignment="1">
      <alignment horizontal="left" vertical="center" wrapText="1"/>
      <protection/>
    </xf>
    <xf numFmtId="0" fontId="3" fillId="0" borderId="0" xfId="0" applyFont="1" applyAlignment="1">
      <alignment/>
    </xf>
    <xf numFmtId="0" fontId="46" fillId="35" borderId="0" xfId="0" applyFont="1" applyFill="1" applyAlignment="1">
      <alignment/>
    </xf>
    <xf numFmtId="0" fontId="3" fillId="0" borderId="0" xfId="57" applyFont="1" applyFill="1">
      <alignment/>
      <protection/>
    </xf>
    <xf numFmtId="0" fontId="3" fillId="0" borderId="0" xfId="0" applyFont="1" applyFill="1" applyAlignment="1">
      <alignment/>
    </xf>
    <xf numFmtId="49" fontId="3" fillId="0" borderId="0" xfId="57" applyNumberFormat="1" applyFont="1" applyFill="1" applyAlignment="1">
      <alignment horizontal="center"/>
      <protection/>
    </xf>
    <xf numFmtId="0" fontId="3" fillId="0" borderId="0" xfId="0" applyFont="1" applyAlignment="1">
      <alignment horizontal="left"/>
    </xf>
    <xf numFmtId="0" fontId="45" fillId="35" borderId="0" xfId="0" applyFont="1" applyFill="1" applyAlignment="1">
      <alignment/>
    </xf>
    <xf numFmtId="0" fontId="3" fillId="0" borderId="17" xfId="57" applyFont="1" applyFill="1" applyBorder="1" applyAlignment="1">
      <alignment horizontal="center" vertical="center" wrapText="1"/>
      <protection/>
    </xf>
    <xf numFmtId="0" fontId="3" fillId="0" borderId="18" xfId="57" applyFont="1" applyFill="1" applyBorder="1" applyAlignment="1">
      <alignment horizontal="center" vertical="center" wrapText="1"/>
      <protection/>
    </xf>
    <xf numFmtId="0" fontId="3" fillId="0" borderId="18" xfId="57" applyFont="1" applyFill="1" applyBorder="1" applyAlignment="1">
      <alignment vertical="center" wrapText="1"/>
      <protection/>
    </xf>
    <xf numFmtId="0" fontId="6" fillId="0" borderId="20" xfId="57" applyFont="1" applyFill="1" applyBorder="1" applyAlignment="1">
      <alignment horizontal="left" vertical="center" wrapText="1"/>
      <protection/>
    </xf>
    <xf numFmtId="0" fontId="3" fillId="0" borderId="18" xfId="57" applyFont="1" applyFill="1" applyBorder="1" applyAlignment="1">
      <alignment horizontal="left" vertical="center" wrapText="1"/>
      <protection/>
    </xf>
    <xf numFmtId="0" fontId="6" fillId="0" borderId="22" xfId="57" applyFont="1" applyFill="1" applyBorder="1" applyAlignment="1">
      <alignment vertical="center" wrapText="1"/>
      <protection/>
    </xf>
    <xf numFmtId="0" fontId="6" fillId="0" borderId="10" xfId="57" applyFont="1" applyFill="1" applyBorder="1" applyAlignment="1">
      <alignment vertical="center"/>
      <protection/>
    </xf>
    <xf numFmtId="0" fontId="6" fillId="0" borderId="22" xfId="56" applyFont="1" applyFill="1" applyBorder="1" applyAlignment="1">
      <alignment vertical="center" wrapText="1"/>
      <protection/>
    </xf>
    <xf numFmtId="0" fontId="6" fillId="0" borderId="22" xfId="57" applyNumberFormat="1" applyFont="1" applyFill="1" applyBorder="1" applyAlignment="1">
      <alignment vertical="center" wrapText="1"/>
      <protection/>
    </xf>
    <xf numFmtId="0" fontId="3" fillId="0" borderId="22" xfId="57" applyFont="1" applyFill="1" applyBorder="1" applyAlignment="1">
      <alignment horizontal="center" vertical="center" wrapText="1"/>
      <protection/>
    </xf>
    <xf numFmtId="3" fontId="3" fillId="0" borderId="19" xfId="57" applyNumberFormat="1" applyFont="1" applyFill="1" applyBorder="1">
      <alignment/>
      <protection/>
    </xf>
    <xf numFmtId="0" fontId="3" fillId="0" borderId="18" xfId="57" applyFont="1" applyFill="1" applyBorder="1" applyAlignment="1">
      <alignment horizontal="right" vertical="center" wrapText="1"/>
      <protection/>
    </xf>
    <xf numFmtId="0" fontId="3" fillId="0" borderId="22" xfId="57" applyFont="1" applyFill="1" applyBorder="1" applyAlignment="1">
      <alignment horizontal="center" vertical="top" wrapText="1"/>
      <protection/>
    </xf>
    <xf numFmtId="49" fontId="3" fillId="0" borderId="10" xfId="57" applyNumberFormat="1" applyFont="1" applyFill="1" applyBorder="1" applyAlignment="1">
      <alignment horizontal="center" vertical="top" wrapText="1"/>
      <protection/>
    </xf>
    <xf numFmtId="3" fontId="3" fillId="35" borderId="19" xfId="57" applyNumberFormat="1" applyFont="1" applyFill="1" applyBorder="1">
      <alignment/>
      <protection/>
    </xf>
    <xf numFmtId="3" fontId="3" fillId="35" borderId="19" xfId="57" applyNumberFormat="1" applyFont="1" applyFill="1" applyBorder="1" applyAlignment="1">
      <alignment horizontal="right" vertical="center"/>
      <protection/>
    </xf>
    <xf numFmtId="3" fontId="3" fillId="0" borderId="19" xfId="57" applyNumberFormat="1" applyFont="1" applyFill="1" applyBorder="1" applyAlignment="1">
      <alignment horizontal="right" vertical="center"/>
      <protection/>
    </xf>
    <xf numFmtId="3" fontId="3" fillId="0" borderId="19" xfId="57" applyNumberFormat="1" applyFont="1" applyFill="1" applyBorder="1" applyAlignment="1">
      <alignment vertical="center"/>
      <protection/>
    </xf>
    <xf numFmtId="0" fontId="6" fillId="0" borderId="37" xfId="55" applyFont="1" applyFill="1" applyBorder="1" applyAlignment="1">
      <alignment horizontal="right"/>
      <protection/>
    </xf>
    <xf numFmtId="49" fontId="6" fillId="0" borderId="10" xfId="57" applyNumberFormat="1" applyFont="1" applyFill="1" applyBorder="1" applyAlignment="1">
      <alignment horizontal="center" vertical="top" wrapText="1"/>
      <protection/>
    </xf>
    <xf numFmtId="3" fontId="6" fillId="0" borderId="19" xfId="57" applyNumberFormat="1" applyFont="1" applyFill="1" applyBorder="1" applyAlignment="1">
      <alignment vertical="center"/>
      <protection/>
    </xf>
    <xf numFmtId="0" fontId="3" fillId="0" borderId="22" xfId="57" applyFont="1" applyFill="1" applyBorder="1" applyAlignment="1">
      <alignment vertical="center" wrapText="1"/>
      <protection/>
    </xf>
    <xf numFmtId="0" fontId="3" fillId="0" borderId="37" xfId="55" applyFont="1" applyFill="1" applyBorder="1" applyAlignment="1">
      <alignment horizontal="right"/>
      <protection/>
    </xf>
    <xf numFmtId="0" fontId="3" fillId="0" borderId="22" xfId="57" applyFont="1" applyFill="1" applyBorder="1" applyAlignment="1">
      <alignment vertical="top" wrapText="1"/>
      <protection/>
    </xf>
    <xf numFmtId="0" fontId="3" fillId="0" borderId="22" xfId="57" applyFont="1" applyFill="1" applyBorder="1" applyAlignment="1">
      <alignment horizontal="right" vertical="top" wrapText="1"/>
      <protection/>
    </xf>
    <xf numFmtId="3" fontId="3" fillId="0" borderId="38" xfId="57" applyNumberFormat="1" applyFont="1" applyFill="1" applyBorder="1">
      <alignment/>
      <protection/>
    </xf>
    <xf numFmtId="0" fontId="6" fillId="0" borderId="18" xfId="57" applyFont="1" applyFill="1" applyBorder="1">
      <alignment/>
      <protection/>
    </xf>
    <xf numFmtId="49" fontId="6" fillId="0" borderId="10" xfId="57" applyNumberFormat="1" applyFont="1" applyFill="1" applyBorder="1" applyAlignment="1">
      <alignment horizontal="left"/>
      <protection/>
    </xf>
    <xf numFmtId="3" fontId="6" fillId="0" borderId="25" xfId="0" applyNumberFormat="1" applyFont="1" applyFill="1" applyBorder="1" applyAlignment="1">
      <alignment/>
    </xf>
    <xf numFmtId="0" fontId="6" fillId="0" borderId="37" xfId="57" applyFont="1" applyFill="1" applyBorder="1">
      <alignment/>
      <protection/>
    </xf>
    <xf numFmtId="0" fontId="3" fillId="0" borderId="37" xfId="57" applyFont="1" applyFill="1" applyBorder="1" applyAlignment="1">
      <alignment horizontal="left"/>
      <protection/>
    </xf>
    <xf numFmtId="3" fontId="3" fillId="0" borderId="19" xfId="57" applyNumberFormat="1" applyFont="1" applyFill="1" applyBorder="1" applyAlignment="1">
      <alignment horizontal="center"/>
      <protection/>
    </xf>
    <xf numFmtId="3" fontId="6" fillId="0" borderId="36" xfId="0" applyNumberFormat="1" applyFont="1" applyFill="1" applyBorder="1" applyAlignment="1">
      <alignment/>
    </xf>
    <xf numFmtId="0" fontId="3" fillId="0" borderId="37" xfId="57" applyFont="1" applyFill="1" applyBorder="1">
      <alignment/>
      <protection/>
    </xf>
    <xf numFmtId="0" fontId="6" fillId="0" borderId="37" xfId="57" applyFont="1" applyFill="1" applyBorder="1" applyAlignment="1">
      <alignment horizontal="left"/>
      <protection/>
    </xf>
    <xf numFmtId="0" fontId="6" fillId="0" borderId="37" xfId="57" applyFont="1" applyFill="1" applyBorder="1" applyAlignment="1">
      <alignment horizontal="justify" vertical="top" wrapText="1"/>
      <protection/>
    </xf>
    <xf numFmtId="0" fontId="3" fillId="0" borderId="37" xfId="57" applyFont="1" applyFill="1" applyBorder="1" applyAlignment="1">
      <alignment vertical="top" wrapText="1"/>
      <protection/>
    </xf>
    <xf numFmtId="0" fontId="6" fillId="0" borderId="37" xfId="57" applyFont="1" applyFill="1" applyBorder="1" applyAlignment="1">
      <alignment vertical="center" wrapText="1"/>
      <protection/>
    </xf>
    <xf numFmtId="0" fontId="3" fillId="0" borderId="37" xfId="57" applyFont="1" applyFill="1" applyBorder="1" applyAlignment="1">
      <alignment horizontal="center" vertical="top" wrapText="1"/>
      <protection/>
    </xf>
    <xf numFmtId="3" fontId="3" fillId="0" borderId="25" xfId="57" applyNumberFormat="1" applyFont="1" applyFill="1" applyBorder="1">
      <alignment/>
      <protection/>
    </xf>
    <xf numFmtId="0" fontId="6" fillId="0" borderId="37" xfId="57" applyFont="1" applyFill="1" applyBorder="1" applyAlignment="1">
      <alignment vertical="top" wrapText="1"/>
      <protection/>
    </xf>
    <xf numFmtId="3" fontId="6" fillId="0" borderId="25" xfId="57" applyNumberFormat="1" applyFont="1" applyFill="1" applyBorder="1">
      <alignment/>
      <protection/>
    </xf>
    <xf numFmtId="0" fontId="6" fillId="0" borderId="25" xfId="0" applyFont="1" applyFill="1" applyBorder="1" applyAlignment="1">
      <alignment/>
    </xf>
    <xf numFmtId="0" fontId="3" fillId="0" borderId="37" xfId="57" applyFont="1" applyFill="1" applyBorder="1" applyAlignment="1">
      <alignment horizontal="left" vertical="top" wrapText="1"/>
      <protection/>
    </xf>
    <xf numFmtId="0" fontId="3" fillId="0" borderId="25" xfId="0" applyFont="1" applyFill="1" applyBorder="1" applyAlignment="1">
      <alignment horizontal="center"/>
    </xf>
    <xf numFmtId="0" fontId="3" fillId="0" borderId="25" xfId="0" applyFont="1" applyFill="1" applyBorder="1" applyAlignment="1">
      <alignment/>
    </xf>
    <xf numFmtId="3" fontId="3" fillId="0" borderId="25" xfId="0" applyNumberFormat="1" applyFont="1" applyFill="1" applyBorder="1" applyAlignment="1">
      <alignment horizontal="center"/>
    </xf>
    <xf numFmtId="3" fontId="3" fillId="0" borderId="25" xfId="0" applyNumberFormat="1" applyFont="1" applyFill="1" applyBorder="1" applyAlignment="1">
      <alignment horizontal="right"/>
    </xf>
    <xf numFmtId="0" fontId="3" fillId="0" borderId="37" xfId="57" applyFont="1" applyFill="1" applyBorder="1" applyAlignment="1">
      <alignment horizontal="justify" vertical="top" wrapText="1"/>
      <protection/>
    </xf>
    <xf numFmtId="0" fontId="3" fillId="0" borderId="37" xfId="57" applyFont="1" applyFill="1" applyBorder="1" applyAlignment="1">
      <alignment horizontal="justify" vertical="center" wrapText="1"/>
      <protection/>
    </xf>
    <xf numFmtId="3" fontId="3" fillId="0" borderId="19" xfId="0" applyNumberFormat="1" applyFont="1" applyFill="1" applyBorder="1" applyAlignment="1">
      <alignment horizontal="center"/>
    </xf>
    <xf numFmtId="3" fontId="3" fillId="0" borderId="19" xfId="0" applyNumberFormat="1" applyFont="1" applyFill="1" applyBorder="1" applyAlignment="1">
      <alignment horizontal="right"/>
    </xf>
    <xf numFmtId="0" fontId="6" fillId="0" borderId="39" xfId="0" applyFont="1" applyFill="1" applyBorder="1" applyAlignment="1">
      <alignment/>
    </xf>
    <xf numFmtId="0" fontId="6" fillId="0" borderId="40" xfId="0" applyFont="1" applyFill="1" applyBorder="1" applyAlignment="1">
      <alignment/>
    </xf>
    <xf numFmtId="0" fontId="3" fillId="0" borderId="37" xfId="57" applyFont="1" applyFill="1" applyBorder="1" applyAlignment="1">
      <alignment horizontal="center" vertical="center" wrapText="1"/>
      <protection/>
    </xf>
    <xf numFmtId="3" fontId="3" fillId="0" borderId="19" xfId="57" applyNumberFormat="1" applyFont="1" applyFill="1" applyBorder="1" applyAlignment="1">
      <alignment horizontal="center" vertical="center" wrapText="1"/>
      <protection/>
    </xf>
    <xf numFmtId="3" fontId="3" fillId="0" borderId="19" xfId="57" applyNumberFormat="1" applyFont="1" applyFill="1" applyBorder="1" applyAlignment="1">
      <alignment horizontal="right" vertical="center" wrapText="1"/>
      <protection/>
    </xf>
    <xf numFmtId="0" fontId="6" fillId="0" borderId="37" xfId="57" applyFont="1" applyFill="1" applyBorder="1" applyAlignment="1">
      <alignment horizontal="left" vertical="center" wrapText="1"/>
      <protection/>
    </xf>
    <xf numFmtId="0" fontId="6" fillId="0" borderId="36" xfId="0" applyFont="1" applyFill="1" applyBorder="1" applyAlignment="1">
      <alignment/>
    </xf>
    <xf numFmtId="0" fontId="6" fillId="0" borderId="37" xfId="57" applyFont="1" applyFill="1" applyBorder="1" applyAlignment="1">
      <alignment horizontal="left" vertical="top" wrapText="1"/>
      <protection/>
    </xf>
    <xf numFmtId="0" fontId="6" fillId="0" borderId="41" xfId="55" applyFont="1" applyFill="1" applyBorder="1" applyAlignment="1">
      <alignment horizontal="right"/>
      <protection/>
    </xf>
    <xf numFmtId="0" fontId="3" fillId="0" borderId="42" xfId="57" applyFont="1" applyFill="1" applyBorder="1" applyAlignment="1">
      <alignment horizontal="justify" vertical="top" wrapText="1"/>
      <protection/>
    </xf>
    <xf numFmtId="49" fontId="3" fillId="0" borderId="13" xfId="57" applyNumberFormat="1" applyFont="1" applyFill="1" applyBorder="1" applyAlignment="1">
      <alignment horizontal="center" vertical="top" wrapText="1"/>
      <protection/>
    </xf>
    <xf numFmtId="0" fontId="3" fillId="0" borderId="23" xfId="57" applyFont="1" applyFill="1" applyBorder="1" applyAlignment="1">
      <alignment horizontal="justify" vertical="top" wrapText="1"/>
      <protection/>
    </xf>
    <xf numFmtId="3" fontId="3" fillId="0" borderId="24" xfId="0" applyNumberFormat="1" applyFont="1" applyFill="1" applyBorder="1" applyAlignment="1">
      <alignment horizontal="center" vertical="top" wrapText="1"/>
    </xf>
    <xf numFmtId="49" fontId="3" fillId="0" borderId="0" xfId="0" applyNumberFormat="1" applyFont="1" applyFill="1" applyAlignment="1">
      <alignment horizontal="center"/>
    </xf>
    <xf numFmtId="0" fontId="3" fillId="0" borderId="0" xfId="0" applyFont="1" applyFill="1" applyAlignment="1">
      <alignment/>
    </xf>
    <xf numFmtId="0" fontId="3" fillId="0" borderId="0" xfId="0" applyFont="1" applyFill="1" applyAlignment="1">
      <alignment horizontal="left"/>
    </xf>
    <xf numFmtId="49" fontId="6" fillId="0" borderId="0" xfId="0" applyNumberFormat="1" applyFont="1" applyFill="1" applyAlignment="1">
      <alignment horizontal="center"/>
    </xf>
    <xf numFmtId="0" fontId="6" fillId="0" borderId="0" xfId="0" applyFont="1" applyFill="1" applyAlignment="1">
      <alignment/>
    </xf>
    <xf numFmtId="0" fontId="6" fillId="0" borderId="0" xfId="57" applyFont="1" applyFill="1">
      <alignment/>
      <protection/>
    </xf>
    <xf numFmtId="0" fontId="47" fillId="29" borderId="0" xfId="47" applyFont="1" applyAlignment="1">
      <alignment/>
    </xf>
    <xf numFmtId="0" fontId="6" fillId="35" borderId="20" xfId="47" applyFont="1" applyFill="1" applyBorder="1" applyAlignment="1">
      <alignment vertical="center" wrapText="1"/>
    </xf>
    <xf numFmtId="0" fontId="3" fillId="35" borderId="22" xfId="47" applyFont="1" applyFill="1" applyBorder="1" applyAlignment="1">
      <alignment horizontal="left" vertical="center" wrapText="1"/>
    </xf>
    <xf numFmtId="3" fontId="3" fillId="0" borderId="33" xfId="57" applyNumberFormat="1" applyFont="1" applyFill="1" applyBorder="1" applyAlignment="1">
      <alignment horizontal="right" vertical="center"/>
      <protection/>
    </xf>
    <xf numFmtId="3" fontId="3" fillId="0" borderId="32" xfId="57" applyNumberFormat="1" applyFont="1" applyFill="1" applyBorder="1" applyAlignment="1">
      <alignment horizontal="right" vertical="center"/>
      <protection/>
    </xf>
    <xf numFmtId="3" fontId="6" fillId="0" borderId="32" xfId="57" applyNumberFormat="1" applyFont="1" applyFill="1" applyBorder="1" applyAlignment="1">
      <alignment horizontal="right" vertical="center" wrapText="1"/>
      <protection/>
    </xf>
    <xf numFmtId="3" fontId="3" fillId="0" borderId="32" xfId="0" applyNumberFormat="1" applyFont="1" applyFill="1" applyBorder="1" applyAlignment="1">
      <alignment horizontal="right"/>
    </xf>
    <xf numFmtId="3" fontId="6" fillId="0" borderId="32" xfId="0" applyNumberFormat="1" applyFont="1" applyFill="1" applyBorder="1" applyAlignment="1">
      <alignment horizontal="right" vertical="center"/>
    </xf>
    <xf numFmtId="0" fontId="6" fillId="0" borderId="32" xfId="57" applyFont="1" applyFill="1" applyBorder="1" applyAlignment="1">
      <alignment vertical="center"/>
      <protection/>
    </xf>
    <xf numFmtId="3" fontId="6" fillId="0" borderId="33" xfId="0" applyNumberFormat="1" applyFont="1" applyFill="1" applyBorder="1" applyAlignment="1">
      <alignment horizontal="right" vertical="center"/>
    </xf>
    <xf numFmtId="3" fontId="6" fillId="0" borderId="43" xfId="57" applyNumberFormat="1" applyFont="1" applyFill="1" applyBorder="1" applyAlignment="1">
      <alignment vertical="center"/>
      <protection/>
    </xf>
    <xf numFmtId="3" fontId="3" fillId="0" borderId="32" xfId="57" applyNumberFormat="1" applyFont="1" applyFill="1" applyBorder="1" applyAlignment="1">
      <alignment horizontal="right" vertical="center" wrapText="1"/>
      <protection/>
    </xf>
    <xf numFmtId="3" fontId="3" fillId="0" borderId="32" xfId="0" applyNumberFormat="1" applyFont="1" applyFill="1" applyBorder="1" applyAlignment="1">
      <alignment horizontal="right" vertical="center"/>
    </xf>
    <xf numFmtId="3" fontId="3" fillId="0" borderId="32" xfId="0" applyNumberFormat="1" applyFont="1" applyFill="1" applyBorder="1" applyAlignment="1">
      <alignment/>
    </xf>
    <xf numFmtId="3" fontId="6" fillId="0" borderId="32" xfId="0" applyNumberFormat="1" applyFont="1" applyFill="1" applyBorder="1" applyAlignment="1">
      <alignment/>
    </xf>
    <xf numFmtId="3" fontId="3" fillId="0" borderId="32" xfId="57" applyNumberFormat="1" applyFont="1" applyFill="1" applyBorder="1">
      <alignment/>
      <protection/>
    </xf>
    <xf numFmtId="3" fontId="3" fillId="35" borderId="32" xfId="57" applyNumberFormat="1" applyFont="1" applyFill="1" applyBorder="1">
      <alignment/>
      <protection/>
    </xf>
    <xf numFmtId="3" fontId="3" fillId="35" borderId="32" xfId="57" applyNumberFormat="1" applyFont="1" applyFill="1" applyBorder="1" applyAlignment="1">
      <alignment horizontal="right" vertical="center"/>
      <protection/>
    </xf>
    <xf numFmtId="3" fontId="3" fillId="0" borderId="32" xfId="57" applyNumberFormat="1" applyFont="1" applyFill="1" applyBorder="1" applyAlignment="1">
      <alignment vertical="center"/>
      <protection/>
    </xf>
    <xf numFmtId="3" fontId="6" fillId="0" borderId="32" xfId="57" applyNumberFormat="1" applyFont="1" applyFill="1" applyBorder="1" applyAlignment="1">
      <alignment vertical="center"/>
      <protection/>
    </xf>
    <xf numFmtId="3" fontId="3" fillId="0" borderId="44" xfId="57" applyNumberFormat="1" applyFont="1" applyFill="1" applyBorder="1">
      <alignment/>
      <protection/>
    </xf>
    <xf numFmtId="3" fontId="6" fillId="0" borderId="45" xfId="0" applyNumberFormat="1" applyFont="1" applyFill="1" applyBorder="1" applyAlignment="1">
      <alignment/>
    </xf>
    <xf numFmtId="3" fontId="6" fillId="0" borderId="0" xfId="0" applyNumberFormat="1" applyFont="1" applyFill="1" applyBorder="1" applyAlignment="1">
      <alignment/>
    </xf>
    <xf numFmtId="3" fontId="3" fillId="0" borderId="45" xfId="57" applyNumberFormat="1" applyFont="1" applyFill="1" applyBorder="1">
      <alignment/>
      <protection/>
    </xf>
    <xf numFmtId="0" fontId="6" fillId="0" borderId="45" xfId="0" applyFont="1" applyFill="1" applyBorder="1" applyAlignment="1">
      <alignment/>
    </xf>
    <xf numFmtId="0" fontId="3" fillId="0" borderId="45" xfId="0" applyFont="1" applyFill="1" applyBorder="1" applyAlignment="1">
      <alignment/>
    </xf>
    <xf numFmtId="3" fontId="3" fillId="0" borderId="45" xfId="0" applyNumberFormat="1" applyFont="1" applyFill="1" applyBorder="1" applyAlignment="1">
      <alignment horizontal="right"/>
    </xf>
    <xf numFmtId="0" fontId="6" fillId="0" borderId="46" xfId="0" applyFont="1" applyFill="1" applyBorder="1" applyAlignment="1">
      <alignment/>
    </xf>
    <xf numFmtId="0" fontId="6" fillId="0" borderId="47" xfId="0" applyFont="1" applyFill="1" applyBorder="1" applyAlignment="1">
      <alignment/>
    </xf>
    <xf numFmtId="0" fontId="3" fillId="0" borderId="48" xfId="57" applyFont="1" applyFill="1" applyBorder="1" applyAlignment="1">
      <alignment horizontal="center" vertical="center" wrapText="1"/>
      <protection/>
    </xf>
    <xf numFmtId="49" fontId="3" fillId="0" borderId="49" xfId="57" applyNumberFormat="1" applyFont="1" applyFill="1" applyBorder="1" applyAlignment="1">
      <alignment horizontal="center" vertical="center" wrapText="1"/>
      <protection/>
    </xf>
    <xf numFmtId="3" fontId="3" fillId="0" borderId="49" xfId="57" applyNumberFormat="1" applyFont="1" applyFill="1" applyBorder="1" applyAlignment="1">
      <alignment horizontal="right" vertical="center"/>
      <protection/>
    </xf>
    <xf numFmtId="3" fontId="3" fillId="0" borderId="50" xfId="57" applyNumberFormat="1" applyFont="1" applyFill="1" applyBorder="1" applyAlignment="1">
      <alignment horizontal="right" vertical="center"/>
      <protection/>
    </xf>
    <xf numFmtId="0" fontId="3" fillId="0" borderId="51" xfId="57" applyFont="1" applyFill="1" applyBorder="1" applyAlignment="1">
      <alignment horizontal="center" vertical="center" wrapText="1"/>
      <protection/>
    </xf>
    <xf numFmtId="49" fontId="3" fillId="0" borderId="52" xfId="57" applyNumberFormat="1" applyFont="1" applyFill="1" applyBorder="1" applyAlignment="1">
      <alignment horizontal="center" vertical="center" wrapText="1"/>
      <protection/>
    </xf>
    <xf numFmtId="49" fontId="3" fillId="0" borderId="53"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3" fontId="6" fillId="0" borderId="32" xfId="57" applyNumberFormat="1" applyFont="1" applyFill="1" applyBorder="1" applyAlignment="1">
      <alignment horizontal="right" vertical="center" wrapText="1"/>
      <protection/>
    </xf>
    <xf numFmtId="0" fontId="3" fillId="0" borderId="25" xfId="0" applyFont="1" applyFill="1" applyBorder="1" applyAlignment="1">
      <alignment/>
    </xf>
    <xf numFmtId="0" fontId="3" fillId="0" borderId="45" xfId="0" applyFont="1" applyFill="1" applyBorder="1" applyAlignment="1">
      <alignment/>
    </xf>
    <xf numFmtId="3" fontId="3" fillId="0" borderId="35"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26" xfId="0" applyNumberFormat="1" applyFont="1" applyFill="1" applyBorder="1" applyAlignment="1">
      <alignment horizontal="right"/>
    </xf>
    <xf numFmtId="49" fontId="3" fillId="35" borderId="10" xfId="47" applyNumberFormat="1" applyFont="1" applyFill="1" applyBorder="1" applyAlignment="1">
      <alignment horizontal="center" vertical="center" wrapText="1"/>
    </xf>
    <xf numFmtId="3" fontId="6" fillId="35" borderId="19" xfId="47" applyNumberFormat="1" applyFont="1" applyFill="1" applyBorder="1" applyAlignment="1">
      <alignment horizontal="right" vertical="center"/>
    </xf>
    <xf numFmtId="3" fontId="3" fillId="35" borderId="32" xfId="47" applyNumberFormat="1" applyFont="1" applyFill="1" applyBorder="1" applyAlignment="1">
      <alignment horizontal="right" vertical="center"/>
    </xf>
    <xf numFmtId="49" fontId="6" fillId="35" borderId="10" xfId="47" applyNumberFormat="1" applyFont="1" applyFill="1" applyBorder="1" applyAlignment="1">
      <alignment horizontal="center" vertical="center" wrapText="1"/>
    </xf>
    <xf numFmtId="3" fontId="6" fillId="35" borderId="19" xfId="47" applyNumberFormat="1" applyFont="1" applyFill="1" applyBorder="1" applyAlignment="1">
      <alignment/>
    </xf>
    <xf numFmtId="3" fontId="6" fillId="35" borderId="32" xfId="47" applyNumberFormat="1" applyFont="1" applyFill="1" applyBorder="1" applyAlignment="1">
      <alignment/>
    </xf>
    <xf numFmtId="3" fontId="6" fillId="35" borderId="25" xfId="57" applyNumberFormat="1" applyFont="1" applyFill="1" applyBorder="1" applyAlignment="1">
      <alignment horizontal="right" vertical="center"/>
      <protection/>
    </xf>
    <xf numFmtId="0" fontId="3" fillId="35" borderId="0" xfId="0" applyFont="1" applyFill="1" applyAlignment="1">
      <alignment/>
    </xf>
    <xf numFmtId="0" fontId="3" fillId="35" borderId="0" xfId="0" applyFont="1" applyFill="1" applyAlignment="1">
      <alignment horizontal="center"/>
    </xf>
    <xf numFmtId="0" fontId="3" fillId="35" borderId="0" xfId="0" applyFont="1" applyFill="1" applyAlignment="1">
      <alignment horizontal="left"/>
    </xf>
    <xf numFmtId="0" fontId="3" fillId="35" borderId="0" xfId="57" applyFont="1" applyFill="1" applyAlignment="1">
      <alignment horizontal="right"/>
      <protection/>
    </xf>
    <xf numFmtId="0" fontId="6" fillId="35" borderId="0" xfId="0" applyFont="1" applyFill="1" applyAlignment="1">
      <alignment horizontal="right"/>
    </xf>
    <xf numFmtId="49" fontId="3" fillId="35" borderId="55" xfId="0" applyNumberFormat="1" applyFont="1" applyFill="1" applyBorder="1" applyAlignment="1">
      <alignment horizontal="center" vertical="center" wrapText="1"/>
    </xf>
    <xf numFmtId="3" fontId="3" fillId="35" borderId="25" xfId="57" applyNumberFormat="1" applyFont="1" applyFill="1" applyBorder="1">
      <alignment/>
      <protection/>
    </xf>
    <xf numFmtId="0" fontId="6" fillId="35" borderId="0" xfId="0" applyFont="1" applyFill="1" applyAlignment="1">
      <alignment/>
    </xf>
    <xf numFmtId="3" fontId="3" fillId="35" borderId="19" xfId="57" applyNumberFormat="1" applyFont="1" applyFill="1" applyBorder="1" applyAlignment="1">
      <alignment horizontal="right" vertical="center" wrapText="1"/>
      <protection/>
    </xf>
    <xf numFmtId="3" fontId="3" fillId="35" borderId="32" xfId="57" applyNumberFormat="1" applyFont="1" applyFill="1" applyBorder="1" applyAlignment="1">
      <alignment horizontal="right" vertical="center" wrapText="1"/>
      <protection/>
    </xf>
    <xf numFmtId="3" fontId="6" fillId="35" borderId="25" xfId="0" applyNumberFormat="1" applyFont="1" applyFill="1" applyBorder="1" applyAlignment="1">
      <alignment/>
    </xf>
    <xf numFmtId="3" fontId="6" fillId="35" borderId="45" xfId="0" applyNumberFormat="1" applyFont="1" applyFill="1" applyBorder="1" applyAlignment="1">
      <alignment/>
    </xf>
    <xf numFmtId="3" fontId="6" fillId="35" borderId="36" xfId="0" applyNumberFormat="1" applyFont="1" applyFill="1" applyBorder="1" applyAlignment="1">
      <alignment/>
    </xf>
    <xf numFmtId="3" fontId="6" fillId="35" borderId="0" xfId="0" applyNumberFormat="1" applyFont="1" applyFill="1" applyBorder="1" applyAlignment="1">
      <alignment/>
    </xf>
    <xf numFmtId="3" fontId="3" fillId="35" borderId="56" xfId="57" applyNumberFormat="1" applyFont="1" applyFill="1" applyBorder="1" applyAlignment="1">
      <alignment horizontal="right" vertical="center"/>
      <protection/>
    </xf>
    <xf numFmtId="3" fontId="3" fillId="35" borderId="25" xfId="57" applyNumberFormat="1" applyFont="1" applyFill="1" applyBorder="1" applyAlignment="1">
      <alignment horizontal="right" vertical="center"/>
      <protection/>
    </xf>
    <xf numFmtId="3" fontId="3" fillId="35" borderId="35" xfId="0" applyNumberFormat="1" applyFont="1" applyFill="1" applyBorder="1" applyAlignment="1">
      <alignment horizontal="right"/>
    </xf>
    <xf numFmtId="3" fontId="3" fillId="35" borderId="19" xfId="57" applyNumberFormat="1" applyFont="1" applyFill="1" applyBorder="1" applyAlignment="1">
      <alignment horizontal="right" vertical="center"/>
      <protection/>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57" applyFont="1" applyFill="1" applyBorder="1" applyAlignment="1">
      <alignment horizontal="center" vertical="center" wrapText="1"/>
      <protection/>
    </xf>
    <xf numFmtId="0" fontId="1" fillId="0" borderId="60" xfId="57" applyFont="1" applyFill="1" applyBorder="1" applyAlignment="1">
      <alignment horizontal="center" vertical="center" wrapText="1"/>
      <protection/>
    </xf>
    <xf numFmtId="49" fontId="1" fillId="0" borderId="61" xfId="57" applyNumberFormat="1" applyFont="1" applyFill="1" applyBorder="1" applyAlignment="1">
      <alignment horizontal="center" vertical="center" wrapText="1"/>
      <protection/>
    </xf>
    <xf numFmtId="49" fontId="1" fillId="0" borderId="57" xfId="57" applyNumberFormat="1" applyFont="1" applyFill="1" applyBorder="1" applyAlignment="1">
      <alignment horizontal="center" vertical="center" wrapText="1"/>
      <protection/>
    </xf>
    <xf numFmtId="0" fontId="1" fillId="36" borderId="57" xfId="0" applyFont="1" applyFill="1" applyBorder="1" applyAlignment="1">
      <alignment horizontal="center" vertical="center" wrapText="1"/>
    </xf>
    <xf numFmtId="0" fontId="1" fillId="36" borderId="58" xfId="0" applyFont="1" applyFill="1" applyBorder="1" applyAlignment="1">
      <alignment horizontal="center" vertical="center" wrapText="1"/>
    </xf>
    <xf numFmtId="0" fontId="3" fillId="0" borderId="0" xfId="57" applyFont="1" applyFill="1" applyBorder="1" applyAlignment="1">
      <alignment horizontal="center"/>
      <protection/>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Fill="1" applyAlignment="1">
      <alignment horizontal="left"/>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0" xfId="0" applyFont="1" applyFill="1" applyAlignment="1">
      <alignment horizontal="center"/>
    </xf>
    <xf numFmtId="0" fontId="3" fillId="35" borderId="62" xfId="0" applyFont="1" applyFill="1" applyBorder="1" applyAlignment="1">
      <alignment horizontal="center" vertical="center" wrapText="1"/>
    </xf>
    <xf numFmtId="0" fontId="3" fillId="35" borderId="63" xfId="0" applyFont="1" applyFill="1" applyBorder="1" applyAlignment="1">
      <alignment horizontal="center" vertical="center" wrapText="1"/>
    </xf>
    <xf numFmtId="0" fontId="3" fillId="0" borderId="59" xfId="57" applyFont="1" applyFill="1" applyBorder="1" applyAlignment="1">
      <alignment horizontal="center" vertical="center" wrapText="1"/>
      <protection/>
    </xf>
    <xf numFmtId="0" fontId="3" fillId="0" borderId="64" xfId="57" applyFont="1" applyFill="1" applyBorder="1" applyAlignment="1">
      <alignment horizontal="center" vertical="center" wrapText="1"/>
      <protection/>
    </xf>
    <xf numFmtId="49" fontId="3" fillId="0" borderId="61" xfId="57" applyNumberFormat="1" applyFont="1" applyFill="1" applyBorder="1" applyAlignment="1">
      <alignment horizontal="center" vertical="center" wrapText="1"/>
      <protection/>
    </xf>
    <xf numFmtId="49" fontId="3" fillId="0" borderId="57" xfId="57" applyNumberFormat="1" applyFont="1" applyFill="1" applyBorder="1" applyAlignment="1">
      <alignment horizontal="center" vertical="center" wrapText="1"/>
      <protection/>
    </xf>
    <xf numFmtId="0" fontId="3" fillId="0" borderId="62" xfId="0" applyFont="1" applyFill="1" applyBorder="1" applyAlignment="1">
      <alignment horizontal="center" vertical="center" wrapText="1"/>
    </xf>
    <xf numFmtId="0" fontId="3" fillId="0" borderId="63" xfId="0" applyFont="1" applyFill="1" applyBorder="1" applyAlignment="1" quotePrefix="1">
      <alignment horizontal="center" vertical="center" wrapText="1"/>
    </xf>
    <xf numFmtId="0" fontId="3" fillId="34" borderId="6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0" borderId="13" xfId="57" applyFont="1" applyFill="1" applyBorder="1" applyAlignment="1">
      <alignment horizontal="center" vertical="center" wrapText="1"/>
      <protection/>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VC 2009_finante_H.G_v2" xfId="56"/>
    <cellStyle name="Normal_BVC_2009_100%_06.03.2009"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43"/>
  <sheetViews>
    <sheetView zoomScale="68" zoomScaleNormal="68" zoomScaleSheetLayoutView="75" zoomScalePageLayoutView="0" workbookViewId="0" topLeftCell="A88">
      <selection activeCell="H70" sqref="H70"/>
    </sheetView>
  </sheetViews>
  <sheetFormatPr defaultColWidth="95.57421875" defaultRowHeight="12.75"/>
  <cols>
    <col min="1" max="1" width="3.28125" style="1" customWidth="1"/>
    <col min="2" max="2" width="89.28125" style="1" customWidth="1"/>
    <col min="3" max="3" width="14.421875" style="1" customWidth="1"/>
    <col min="4" max="4" width="19.28125" style="1" customWidth="1"/>
    <col min="5" max="5" width="18.00390625" style="1" customWidth="1"/>
    <col min="6" max="6" width="18.00390625" style="6" hidden="1" customWidth="1"/>
    <col min="7" max="7" width="13.7109375" style="1" customWidth="1"/>
    <col min="8" max="8" width="14.7109375" style="1" customWidth="1"/>
    <col min="9" max="9" width="14.140625" style="1" customWidth="1"/>
    <col min="10" max="10" width="19.140625" style="1" customWidth="1"/>
    <col min="11" max="14" width="20.7109375" style="1" customWidth="1"/>
    <col min="15" max="16384" width="95.57421875" style="1" customWidth="1"/>
  </cols>
  <sheetData>
    <row r="1" spans="6:10" s="102" customFormat="1" ht="15">
      <c r="F1" s="101"/>
      <c r="I1" s="334" t="s">
        <v>208</v>
      </c>
      <c r="J1" s="334"/>
    </row>
    <row r="2" spans="2:10" s="102" customFormat="1" ht="13.5" customHeight="1">
      <c r="B2" s="104" t="s">
        <v>0</v>
      </c>
      <c r="E2" s="336"/>
      <c r="F2" s="336"/>
      <c r="G2" s="336"/>
      <c r="H2" s="336"/>
      <c r="I2" s="334" t="s">
        <v>209</v>
      </c>
      <c r="J2" s="334"/>
    </row>
    <row r="3" spans="2:10" s="102" customFormat="1" ht="13.5" customHeight="1">
      <c r="B3" s="104"/>
      <c r="D3" s="101"/>
      <c r="E3" s="101"/>
      <c r="F3" s="101"/>
      <c r="G3" s="101"/>
      <c r="I3" s="335" t="s">
        <v>210</v>
      </c>
      <c r="J3" s="335"/>
    </row>
    <row r="4" spans="2:6" s="102" customFormat="1" ht="13.5" customHeight="1">
      <c r="B4" s="104"/>
      <c r="D4" s="103"/>
      <c r="F4" s="101"/>
    </row>
    <row r="5" spans="2:6" s="102" customFormat="1" ht="13.5" customHeight="1">
      <c r="B5" s="104"/>
      <c r="C5" s="105"/>
      <c r="F5" s="101"/>
    </row>
    <row r="6" spans="2:10" s="102" customFormat="1" ht="15">
      <c r="B6" s="333" t="s">
        <v>205</v>
      </c>
      <c r="C6" s="333"/>
      <c r="D6" s="333"/>
      <c r="E6" s="333"/>
      <c r="F6" s="333"/>
      <c r="G6" s="333"/>
      <c r="H6" s="333"/>
      <c r="I6" s="333"/>
      <c r="J6" s="333"/>
    </row>
    <row r="7" spans="2:10" s="102" customFormat="1" ht="15">
      <c r="B7" s="333"/>
      <c r="C7" s="333"/>
      <c r="D7" s="333"/>
      <c r="E7" s="333"/>
      <c r="F7" s="101"/>
      <c r="J7" s="106" t="s">
        <v>1</v>
      </c>
    </row>
    <row r="8" spans="2:10" s="102" customFormat="1" ht="15">
      <c r="B8" s="339" t="s">
        <v>194</v>
      </c>
      <c r="C8" s="339"/>
      <c r="D8" s="339"/>
      <c r="E8" s="339"/>
      <c r="F8" s="339"/>
      <c r="G8" s="339"/>
      <c r="H8" s="339"/>
      <c r="I8" s="339"/>
      <c r="J8" s="339"/>
    </row>
    <row r="9" s="102" customFormat="1" ht="15">
      <c r="F9" s="101"/>
    </row>
    <row r="10" ht="13.5" thickBot="1">
      <c r="J10" s="2" t="s">
        <v>2</v>
      </c>
    </row>
    <row r="11" spans="2:10" ht="15" customHeight="1" thickBot="1">
      <c r="B11" s="327" t="s">
        <v>3</v>
      </c>
      <c r="C11" s="329" t="s">
        <v>4</v>
      </c>
      <c r="D11" s="337" t="s">
        <v>195</v>
      </c>
      <c r="E11" s="331" t="s">
        <v>207</v>
      </c>
      <c r="F11" s="331"/>
      <c r="G11" s="325" t="s">
        <v>196</v>
      </c>
      <c r="H11" s="325" t="s">
        <v>197</v>
      </c>
      <c r="I11" s="325" t="s">
        <v>198</v>
      </c>
      <c r="J11" s="325" t="s">
        <v>199</v>
      </c>
    </row>
    <row r="12" spans="2:10" ht="36.75" customHeight="1" thickBot="1">
      <c r="B12" s="328"/>
      <c r="C12" s="330"/>
      <c r="D12" s="338"/>
      <c r="E12" s="332"/>
      <c r="F12" s="332"/>
      <c r="G12" s="326"/>
      <c r="H12" s="326"/>
      <c r="I12" s="326"/>
      <c r="J12" s="326"/>
    </row>
    <row r="13" spans="2:10" ht="9" customHeight="1" thickBot="1">
      <c r="B13" s="14">
        <v>1</v>
      </c>
      <c r="C13" s="13" t="s">
        <v>159</v>
      </c>
      <c r="D13" s="15">
        <v>3</v>
      </c>
      <c r="E13" s="139" t="s">
        <v>188</v>
      </c>
      <c r="F13" s="139">
        <v>5</v>
      </c>
      <c r="G13" s="132" t="s">
        <v>211</v>
      </c>
      <c r="H13" s="15">
        <v>6</v>
      </c>
      <c r="I13" s="132" t="s">
        <v>212</v>
      </c>
      <c r="J13" s="15">
        <v>8</v>
      </c>
    </row>
    <row r="14" spans="2:10" ht="15" customHeight="1">
      <c r="B14" s="16" t="s">
        <v>5</v>
      </c>
      <c r="C14" s="107"/>
      <c r="D14" s="108">
        <f>D15</f>
        <v>37001</v>
      </c>
      <c r="E14" s="140">
        <f aca="true" t="shared" si="0" ref="E14:J14">E15</f>
        <v>38238</v>
      </c>
      <c r="F14" s="140">
        <f t="shared" si="0"/>
        <v>0</v>
      </c>
      <c r="G14" s="108">
        <f t="shared" si="0"/>
        <v>0</v>
      </c>
      <c r="H14" s="108">
        <f t="shared" si="0"/>
        <v>0</v>
      </c>
      <c r="I14" s="108">
        <f t="shared" si="0"/>
        <v>0</v>
      </c>
      <c r="J14" s="108">
        <f t="shared" si="0"/>
        <v>0</v>
      </c>
    </row>
    <row r="15" spans="2:10" ht="15" customHeight="1">
      <c r="B15" s="17" t="s">
        <v>6</v>
      </c>
      <c r="C15" s="109"/>
      <c r="D15" s="110">
        <f>D16+D41</f>
        <v>37001</v>
      </c>
      <c r="E15" s="141">
        <f>E16+E41</f>
        <v>38238</v>
      </c>
      <c r="F15" s="141"/>
      <c r="G15" s="110"/>
      <c r="H15" s="110">
        <f>H16+H41+H43</f>
        <v>0</v>
      </c>
      <c r="I15" s="110">
        <f>I16+I41</f>
        <v>0</v>
      </c>
      <c r="J15" s="110">
        <f>J16+J41</f>
        <v>0</v>
      </c>
    </row>
    <row r="16" spans="2:10" ht="15" customHeight="1">
      <c r="B16" s="18" t="s">
        <v>7</v>
      </c>
      <c r="C16" s="111"/>
      <c r="D16" s="112">
        <f>D18+D20</f>
        <v>36609</v>
      </c>
      <c r="E16" s="142">
        <f aca="true" t="shared" si="1" ref="E16:J16">E18+E20</f>
        <v>37834</v>
      </c>
      <c r="F16" s="142">
        <f t="shared" si="1"/>
        <v>0</v>
      </c>
      <c r="G16" s="112">
        <f t="shared" si="1"/>
        <v>0</v>
      </c>
      <c r="H16" s="112">
        <f t="shared" si="1"/>
        <v>0</v>
      </c>
      <c r="I16" s="112">
        <f t="shared" si="1"/>
        <v>0</v>
      </c>
      <c r="J16" s="112">
        <f t="shared" si="1"/>
        <v>0</v>
      </c>
    </row>
    <row r="17" spans="2:10" ht="21" customHeight="1">
      <c r="B17" s="113" t="s">
        <v>8</v>
      </c>
      <c r="C17" s="111"/>
      <c r="D17" s="112">
        <f aca="true" t="shared" si="2" ref="D17:J18">D18</f>
        <v>247</v>
      </c>
      <c r="E17" s="142">
        <f t="shared" si="2"/>
        <v>247</v>
      </c>
      <c r="F17" s="142">
        <f t="shared" si="2"/>
        <v>0</v>
      </c>
      <c r="G17" s="112">
        <f t="shared" si="2"/>
        <v>0</v>
      </c>
      <c r="H17" s="112">
        <f t="shared" si="2"/>
        <v>0</v>
      </c>
      <c r="I17" s="112">
        <f t="shared" si="2"/>
        <v>0</v>
      </c>
      <c r="J17" s="112">
        <f t="shared" si="2"/>
        <v>0</v>
      </c>
    </row>
    <row r="18" spans="2:10" ht="36.75" customHeight="1">
      <c r="B18" s="113" t="s">
        <v>9</v>
      </c>
      <c r="C18" s="114" t="s">
        <v>10</v>
      </c>
      <c r="D18" s="112">
        <f t="shared" si="2"/>
        <v>247</v>
      </c>
      <c r="E18" s="142">
        <f t="shared" si="2"/>
        <v>247</v>
      </c>
      <c r="F18" s="142">
        <f t="shared" si="2"/>
        <v>0</v>
      </c>
      <c r="G18" s="112">
        <f t="shared" si="2"/>
        <v>0</v>
      </c>
      <c r="H18" s="112">
        <f t="shared" si="2"/>
        <v>0</v>
      </c>
      <c r="I18" s="112">
        <f t="shared" si="2"/>
        <v>0</v>
      </c>
      <c r="J18" s="112">
        <f t="shared" si="2"/>
        <v>0</v>
      </c>
    </row>
    <row r="19" spans="2:10" ht="17.25" customHeight="1">
      <c r="B19" s="115" t="s">
        <v>11</v>
      </c>
      <c r="C19" s="116" t="s">
        <v>12</v>
      </c>
      <c r="D19" s="117">
        <v>247</v>
      </c>
      <c r="E19" s="143">
        <v>247</v>
      </c>
      <c r="F19" s="143"/>
      <c r="G19" s="117"/>
      <c r="H19" s="117"/>
      <c r="I19" s="133"/>
      <c r="J19" s="133"/>
    </row>
    <row r="20" spans="2:10" ht="15" customHeight="1">
      <c r="B20" s="113" t="s">
        <v>13</v>
      </c>
      <c r="C20" s="114" t="s">
        <v>14</v>
      </c>
      <c r="D20" s="118">
        <f>D21</f>
        <v>36362</v>
      </c>
      <c r="E20" s="144">
        <f aca="true" t="shared" si="3" ref="E20:J20">E21</f>
        <v>37587</v>
      </c>
      <c r="F20" s="144">
        <f t="shared" si="3"/>
        <v>0</v>
      </c>
      <c r="G20" s="118">
        <f t="shared" si="3"/>
        <v>0</v>
      </c>
      <c r="H20" s="118">
        <f t="shared" si="3"/>
        <v>0</v>
      </c>
      <c r="I20" s="118">
        <f t="shared" si="3"/>
        <v>0</v>
      </c>
      <c r="J20" s="118">
        <f t="shared" si="3"/>
        <v>0</v>
      </c>
    </row>
    <row r="21" spans="2:10" ht="18" customHeight="1">
      <c r="B21" s="119" t="s">
        <v>15</v>
      </c>
      <c r="C21" s="111" t="s">
        <v>16</v>
      </c>
      <c r="D21" s="118">
        <f>D22+D23+D24+D25+D26+D27+D28+D29+D30+D31+D32+D33+D34+D35+D36</f>
        <v>36362</v>
      </c>
      <c r="E21" s="144">
        <v>37587</v>
      </c>
      <c r="F21" s="144">
        <f>F22+F23+F24+F25+F26+F27+F28+F29+F30+F31+F32+F33+F34+F35+F36</f>
        <v>0</v>
      </c>
      <c r="G21" s="118">
        <f>G22+G23+G24+G25+G26+G27+G28+G29+G30+G31+G32+G33+G34+G35+G36</f>
        <v>0</v>
      </c>
      <c r="H21" s="118">
        <f>H22+H23+H24+H25+H26+H27+H28+H29+H30+H31+H32+H33+H34+H35+H36</f>
        <v>0</v>
      </c>
      <c r="I21" s="118">
        <f>I22+I23+I24+I25+I26+I27+I28+I29+I30+I31+I32+I33+I34+I35+I36</f>
        <v>0</v>
      </c>
      <c r="J21" s="118">
        <f>J22+J23+J24+J25+J26+J27+J28+J29+J30+J31+J32+J33+J34+J35+J36</f>
        <v>0</v>
      </c>
    </row>
    <row r="22" spans="2:10" ht="74.25" customHeight="1">
      <c r="B22" s="79" t="s">
        <v>183</v>
      </c>
      <c r="C22" s="82" t="s">
        <v>17</v>
      </c>
      <c r="D22" s="120">
        <v>4604</v>
      </c>
      <c r="E22" s="145"/>
      <c r="F22" s="145"/>
      <c r="G22" s="120"/>
      <c r="H22" s="120"/>
      <c r="I22" s="133"/>
      <c r="J22" s="133"/>
    </row>
    <row r="23" spans="2:10" ht="41.25" customHeight="1">
      <c r="B23" s="79" t="s">
        <v>18</v>
      </c>
      <c r="C23" s="82" t="s">
        <v>19</v>
      </c>
      <c r="D23" s="120">
        <v>793</v>
      </c>
      <c r="E23" s="145"/>
      <c r="F23" s="145"/>
      <c r="G23" s="120"/>
      <c r="H23" s="120"/>
      <c r="I23" s="133"/>
      <c r="J23" s="133"/>
    </row>
    <row r="24" spans="2:10" ht="54.75" customHeight="1">
      <c r="B24" s="79" t="s">
        <v>184</v>
      </c>
      <c r="C24" s="82" t="s">
        <v>177</v>
      </c>
      <c r="D24" s="83">
        <v>7031</v>
      </c>
      <c r="E24" s="146"/>
      <c r="F24" s="146"/>
      <c r="G24" s="83"/>
      <c r="H24" s="83"/>
      <c r="I24" s="133"/>
      <c r="J24" s="133"/>
    </row>
    <row r="25" spans="2:10" ht="121.5" customHeight="1">
      <c r="B25" s="79" t="s">
        <v>20</v>
      </c>
      <c r="C25" s="82" t="s">
        <v>21</v>
      </c>
      <c r="D25" s="120">
        <v>8901</v>
      </c>
      <c r="E25" s="145"/>
      <c r="F25" s="145"/>
      <c r="G25" s="120"/>
      <c r="H25" s="120"/>
      <c r="I25" s="133"/>
      <c r="J25" s="133"/>
    </row>
    <row r="26" spans="2:10" ht="51.75" customHeight="1">
      <c r="B26" s="79" t="s">
        <v>22</v>
      </c>
      <c r="C26" s="82" t="s">
        <v>23</v>
      </c>
      <c r="D26" s="120">
        <v>945</v>
      </c>
      <c r="E26" s="145"/>
      <c r="F26" s="145"/>
      <c r="G26" s="120"/>
      <c r="H26" s="120"/>
      <c r="I26" s="133"/>
      <c r="J26" s="133"/>
    </row>
    <row r="27" spans="2:10" ht="64.5" customHeight="1">
      <c r="B27" s="84" t="s">
        <v>24</v>
      </c>
      <c r="C27" s="82" t="s">
        <v>25</v>
      </c>
      <c r="D27" s="120">
        <v>3450</v>
      </c>
      <c r="E27" s="145"/>
      <c r="F27" s="145"/>
      <c r="G27" s="120"/>
      <c r="H27" s="120"/>
      <c r="I27" s="133"/>
      <c r="J27" s="133"/>
    </row>
    <row r="28" spans="2:10" ht="64.5" customHeight="1">
      <c r="B28" s="79" t="s">
        <v>26</v>
      </c>
      <c r="C28" s="82" t="s">
        <v>27</v>
      </c>
      <c r="D28" s="120">
        <v>38</v>
      </c>
      <c r="E28" s="145"/>
      <c r="F28" s="145"/>
      <c r="G28" s="120"/>
      <c r="H28" s="120"/>
      <c r="I28" s="133"/>
      <c r="J28" s="133"/>
    </row>
    <row r="29" spans="2:10" ht="46.5" customHeight="1">
      <c r="B29" s="79" t="s">
        <v>28</v>
      </c>
      <c r="C29" s="82" t="s">
        <v>29</v>
      </c>
      <c r="D29" s="120">
        <v>93</v>
      </c>
      <c r="E29" s="145"/>
      <c r="F29" s="145"/>
      <c r="G29" s="120"/>
      <c r="H29" s="120"/>
      <c r="I29" s="133"/>
      <c r="J29" s="133"/>
    </row>
    <row r="30" spans="2:10" ht="33.75" customHeight="1">
      <c r="B30" s="79" t="s">
        <v>178</v>
      </c>
      <c r="C30" s="82" t="s">
        <v>30</v>
      </c>
      <c r="D30" s="120">
        <v>7</v>
      </c>
      <c r="E30" s="145"/>
      <c r="F30" s="145"/>
      <c r="G30" s="120"/>
      <c r="H30" s="120"/>
      <c r="I30" s="133"/>
      <c r="J30" s="133"/>
    </row>
    <row r="31" spans="2:10" ht="88.5" customHeight="1">
      <c r="B31" s="85" t="s">
        <v>185</v>
      </c>
      <c r="C31" s="121" t="s">
        <v>32</v>
      </c>
      <c r="D31" s="120">
        <v>2186</v>
      </c>
      <c r="E31" s="145"/>
      <c r="F31" s="145"/>
      <c r="G31" s="120"/>
      <c r="H31" s="120"/>
      <c r="I31" s="133"/>
      <c r="J31" s="133"/>
    </row>
    <row r="32" spans="2:10" ht="97.5" customHeight="1">
      <c r="B32" s="79" t="s">
        <v>179</v>
      </c>
      <c r="C32" s="121" t="s">
        <v>33</v>
      </c>
      <c r="D32" s="120">
        <v>4861</v>
      </c>
      <c r="E32" s="145"/>
      <c r="F32" s="145"/>
      <c r="G32" s="120"/>
      <c r="H32" s="120"/>
      <c r="I32" s="133"/>
      <c r="J32" s="133"/>
    </row>
    <row r="33" spans="2:10" ht="64.5" customHeight="1">
      <c r="B33" s="79" t="s">
        <v>34</v>
      </c>
      <c r="C33" s="122" t="s">
        <v>35</v>
      </c>
      <c r="D33" s="123">
        <v>2953</v>
      </c>
      <c r="E33" s="147"/>
      <c r="F33" s="147"/>
      <c r="G33" s="123"/>
      <c r="H33" s="123"/>
      <c r="I33" s="133"/>
      <c r="J33" s="133"/>
    </row>
    <row r="34" spans="2:10" ht="105" customHeight="1">
      <c r="B34" s="89" t="s">
        <v>186</v>
      </c>
      <c r="C34" s="124" t="s">
        <v>36</v>
      </c>
      <c r="D34" s="125">
        <v>6</v>
      </c>
      <c r="E34" s="148"/>
      <c r="F34" s="148"/>
      <c r="G34" s="125"/>
      <c r="H34" s="125"/>
      <c r="I34" s="133"/>
      <c r="J34" s="133"/>
    </row>
    <row r="35" spans="2:10" ht="64.5" customHeight="1">
      <c r="B35" s="89" t="s">
        <v>201</v>
      </c>
      <c r="C35" s="124" t="s">
        <v>37</v>
      </c>
      <c r="D35" s="125">
        <v>5</v>
      </c>
      <c r="E35" s="148"/>
      <c r="F35" s="148"/>
      <c r="G35" s="125"/>
      <c r="H35" s="125"/>
      <c r="I35" s="133"/>
      <c r="J35" s="133"/>
    </row>
    <row r="36" spans="2:10" ht="89.25" customHeight="1">
      <c r="B36" s="89" t="s">
        <v>187</v>
      </c>
      <c r="C36" s="124" t="s">
        <v>200</v>
      </c>
      <c r="D36" s="125">
        <v>489</v>
      </c>
      <c r="E36" s="148"/>
      <c r="F36" s="148"/>
      <c r="G36" s="125"/>
      <c r="H36" s="125"/>
      <c r="I36" s="133"/>
      <c r="J36" s="133"/>
    </row>
    <row r="37" spans="2:10" s="6" customFormat="1" ht="11.25" customHeight="1">
      <c r="B37" s="20"/>
      <c r="C37" s="5"/>
      <c r="D37" s="21"/>
      <c r="E37" s="149"/>
      <c r="F37" s="149"/>
      <c r="G37" s="21"/>
      <c r="H37" s="21"/>
      <c r="I37" s="21"/>
      <c r="J37" s="133"/>
    </row>
    <row r="38" spans="2:10" ht="12.75">
      <c r="B38" s="22" t="s">
        <v>38</v>
      </c>
      <c r="C38" s="3"/>
      <c r="D38" s="23"/>
      <c r="E38" s="150"/>
      <c r="F38" s="150"/>
      <c r="G38" s="23"/>
      <c r="H38" s="23"/>
      <c r="I38" s="23"/>
      <c r="J38" s="23"/>
    </row>
    <row r="39" spans="2:10" ht="12.75">
      <c r="B39" s="24" t="s">
        <v>39</v>
      </c>
      <c r="C39" s="3" t="s">
        <v>40</v>
      </c>
      <c r="D39" s="23">
        <f>D40</f>
        <v>0</v>
      </c>
      <c r="E39" s="150">
        <f aca="true" t="shared" si="4" ref="E39:J39">E40</f>
        <v>0</v>
      </c>
      <c r="F39" s="150">
        <f t="shared" si="4"/>
        <v>0</v>
      </c>
      <c r="G39" s="23">
        <f t="shared" si="4"/>
        <v>0</v>
      </c>
      <c r="H39" s="23">
        <f t="shared" si="4"/>
        <v>0</v>
      </c>
      <c r="I39" s="23">
        <f t="shared" si="4"/>
        <v>0</v>
      </c>
      <c r="J39" s="23">
        <f t="shared" si="4"/>
        <v>0</v>
      </c>
    </row>
    <row r="40" spans="2:10" ht="13.5">
      <c r="B40" s="20" t="s">
        <v>41</v>
      </c>
      <c r="C40" s="7" t="s">
        <v>42</v>
      </c>
      <c r="D40" s="25">
        <v>0</v>
      </c>
      <c r="E40" s="151">
        <v>0</v>
      </c>
      <c r="F40" s="151"/>
      <c r="G40" s="25"/>
      <c r="H40" s="25">
        <v>0</v>
      </c>
      <c r="I40" s="133">
        <f>E40-H40</f>
        <v>0</v>
      </c>
      <c r="J40" s="133"/>
    </row>
    <row r="41" spans="2:10" ht="12.75">
      <c r="B41" s="24" t="s">
        <v>43</v>
      </c>
      <c r="C41" s="3" t="s">
        <v>44</v>
      </c>
      <c r="D41" s="26">
        <f>D42</f>
        <v>392</v>
      </c>
      <c r="E41" s="152">
        <f aca="true" t="shared" si="5" ref="E41:J41">E42</f>
        <v>404</v>
      </c>
      <c r="F41" s="152">
        <f t="shared" si="5"/>
        <v>0</v>
      </c>
      <c r="G41" s="26">
        <f t="shared" si="5"/>
        <v>0</v>
      </c>
      <c r="H41" s="26">
        <f t="shared" si="5"/>
        <v>0</v>
      </c>
      <c r="I41" s="26">
        <f t="shared" si="5"/>
        <v>0</v>
      </c>
      <c r="J41" s="26">
        <f t="shared" si="5"/>
        <v>0</v>
      </c>
    </row>
    <row r="42" spans="2:10" ht="13.5">
      <c r="B42" s="27" t="s">
        <v>45</v>
      </c>
      <c r="C42" s="7" t="s">
        <v>46</v>
      </c>
      <c r="D42" s="25">
        <v>392</v>
      </c>
      <c r="E42" s="151">
        <v>404</v>
      </c>
      <c r="F42" s="151"/>
      <c r="G42" s="25"/>
      <c r="H42" s="25"/>
      <c r="I42" s="133"/>
      <c r="J42" s="133"/>
    </row>
    <row r="43" spans="2:10" ht="12.75">
      <c r="B43" s="24" t="s">
        <v>190</v>
      </c>
      <c r="C43" s="3" t="s">
        <v>191</v>
      </c>
      <c r="D43" s="26">
        <f>D44</f>
        <v>0</v>
      </c>
      <c r="E43" s="152">
        <f aca="true" t="shared" si="6" ref="E43:J43">E44</f>
        <v>0</v>
      </c>
      <c r="F43" s="152">
        <f t="shared" si="6"/>
        <v>0</v>
      </c>
      <c r="G43" s="26">
        <f t="shared" si="6"/>
        <v>0</v>
      </c>
      <c r="H43" s="26">
        <f t="shared" si="6"/>
        <v>0</v>
      </c>
      <c r="I43" s="26">
        <f t="shared" si="6"/>
        <v>0</v>
      </c>
      <c r="J43" s="26">
        <f t="shared" si="6"/>
        <v>0</v>
      </c>
    </row>
    <row r="44" spans="2:10" ht="14.25" customHeight="1">
      <c r="B44" s="27" t="s">
        <v>192</v>
      </c>
      <c r="C44" s="137" t="s">
        <v>193</v>
      </c>
      <c r="D44" s="25">
        <v>0</v>
      </c>
      <c r="E44" s="151">
        <v>0</v>
      </c>
      <c r="F44" s="151"/>
      <c r="G44" s="25"/>
      <c r="H44" s="25"/>
      <c r="I44" s="134"/>
      <c r="J44" s="133"/>
    </row>
    <row r="45" spans="2:10" ht="13.5">
      <c r="B45" s="136"/>
      <c r="C45" s="135"/>
      <c r="D45" s="25"/>
      <c r="E45" s="151"/>
      <c r="F45" s="151"/>
      <c r="G45" s="25"/>
      <c r="H45" s="25"/>
      <c r="I45" s="134"/>
      <c r="J45" s="133"/>
    </row>
    <row r="46" spans="2:10" ht="12.75">
      <c r="B46" s="18" t="s">
        <v>47</v>
      </c>
      <c r="C46" s="4"/>
      <c r="D46" s="28">
        <f>D60</f>
        <v>31413</v>
      </c>
      <c r="E46" s="153">
        <f aca="true" t="shared" si="7" ref="E46:J46">E60</f>
        <v>25036</v>
      </c>
      <c r="F46" s="153">
        <f t="shared" si="7"/>
        <v>2889</v>
      </c>
      <c r="G46" s="28">
        <f t="shared" si="7"/>
        <v>0</v>
      </c>
      <c r="H46" s="28">
        <f t="shared" si="7"/>
        <v>0</v>
      </c>
      <c r="I46" s="28">
        <f t="shared" si="7"/>
        <v>0</v>
      </c>
      <c r="J46" s="28">
        <f t="shared" si="7"/>
        <v>0</v>
      </c>
    </row>
    <row r="47" spans="2:10" ht="12.75">
      <c r="B47" s="18"/>
      <c r="C47" s="4"/>
      <c r="D47" s="28"/>
      <c r="E47" s="153"/>
      <c r="F47" s="153"/>
      <c r="G47" s="28"/>
      <c r="H47" s="28"/>
      <c r="I47" s="28"/>
      <c r="J47" s="28"/>
    </row>
    <row r="48" spans="2:10" ht="12.75">
      <c r="B48" s="29" t="s">
        <v>48</v>
      </c>
      <c r="C48" s="8" t="s">
        <v>17</v>
      </c>
      <c r="D48" s="28">
        <f>D62</f>
        <v>30313</v>
      </c>
      <c r="E48" s="153">
        <f aca="true" t="shared" si="8" ref="E48:J48">E62</f>
        <v>24661</v>
      </c>
      <c r="F48" s="153">
        <f t="shared" si="8"/>
        <v>2468</v>
      </c>
      <c r="G48" s="28">
        <f t="shared" si="8"/>
        <v>0</v>
      </c>
      <c r="H48" s="28">
        <f t="shared" si="8"/>
        <v>0</v>
      </c>
      <c r="I48" s="28">
        <f t="shared" si="8"/>
        <v>0</v>
      </c>
      <c r="J48" s="28">
        <f t="shared" si="8"/>
        <v>0</v>
      </c>
    </row>
    <row r="49" spans="2:10" ht="12.75">
      <c r="B49" s="29"/>
      <c r="C49" s="8"/>
      <c r="D49" s="28"/>
      <c r="E49" s="153"/>
      <c r="F49" s="153"/>
      <c r="G49" s="28"/>
      <c r="H49" s="28"/>
      <c r="I49" s="28"/>
      <c r="J49" s="28"/>
    </row>
    <row r="50" spans="2:10" ht="12.75">
      <c r="B50" s="30" t="s">
        <v>49</v>
      </c>
      <c r="C50" s="8">
        <v>10</v>
      </c>
      <c r="D50" s="28">
        <f>D63</f>
        <v>24043</v>
      </c>
      <c r="E50" s="153">
        <f aca="true" t="shared" si="9" ref="E50:J50">E63</f>
        <v>21840</v>
      </c>
      <c r="F50" s="153">
        <f t="shared" si="9"/>
        <v>2064</v>
      </c>
      <c r="G50" s="28">
        <f t="shared" si="9"/>
        <v>0</v>
      </c>
      <c r="H50" s="28">
        <f t="shared" si="9"/>
        <v>0</v>
      </c>
      <c r="I50" s="28">
        <f t="shared" si="9"/>
        <v>0</v>
      </c>
      <c r="J50" s="28">
        <f t="shared" si="9"/>
        <v>0</v>
      </c>
    </row>
    <row r="51" spans="2:10" ht="12.75">
      <c r="B51" s="30"/>
      <c r="C51" s="8"/>
      <c r="D51" s="28"/>
      <c r="E51" s="153"/>
      <c r="F51" s="153"/>
      <c r="G51" s="28"/>
      <c r="H51" s="28"/>
      <c r="I51" s="28"/>
      <c r="J51" s="28"/>
    </row>
    <row r="52" spans="2:10" ht="12.75">
      <c r="B52" s="30" t="s">
        <v>50</v>
      </c>
      <c r="C52" s="8">
        <v>20</v>
      </c>
      <c r="D52" s="19">
        <f>D79</f>
        <v>5858</v>
      </c>
      <c r="E52" s="154">
        <f aca="true" t="shared" si="10" ref="E52:J52">E79</f>
        <v>2698</v>
      </c>
      <c r="F52" s="154">
        <f t="shared" si="10"/>
        <v>404</v>
      </c>
      <c r="G52" s="19">
        <f t="shared" si="10"/>
        <v>0</v>
      </c>
      <c r="H52" s="19">
        <f t="shared" si="10"/>
        <v>0</v>
      </c>
      <c r="I52" s="19">
        <f t="shared" si="10"/>
        <v>0</v>
      </c>
      <c r="J52" s="19">
        <f t="shared" si="10"/>
        <v>0</v>
      </c>
    </row>
    <row r="53" spans="2:10" ht="12.75">
      <c r="B53" s="30"/>
      <c r="C53" s="8"/>
      <c r="D53" s="19"/>
      <c r="E53" s="154"/>
      <c r="F53" s="154"/>
      <c r="G53" s="19"/>
      <c r="H53" s="19"/>
      <c r="I53" s="19"/>
      <c r="J53" s="19"/>
    </row>
    <row r="54" spans="2:10" ht="12.75">
      <c r="B54" s="22" t="s">
        <v>51</v>
      </c>
      <c r="C54" s="8" t="s">
        <v>52</v>
      </c>
      <c r="D54" s="19">
        <f>D106</f>
        <v>412</v>
      </c>
      <c r="E54" s="154">
        <f aca="true" t="shared" si="11" ref="E54:J54">E106</f>
        <v>123</v>
      </c>
      <c r="F54" s="154">
        <f t="shared" si="11"/>
        <v>0</v>
      </c>
      <c r="G54" s="19">
        <f t="shared" si="11"/>
        <v>0</v>
      </c>
      <c r="H54" s="19">
        <f t="shared" si="11"/>
        <v>0</v>
      </c>
      <c r="I54" s="19">
        <f t="shared" si="11"/>
        <v>0</v>
      </c>
      <c r="J54" s="19">
        <f t="shared" si="11"/>
        <v>0</v>
      </c>
    </row>
    <row r="55" spans="2:10" ht="12.75">
      <c r="B55" s="29" t="s">
        <v>53</v>
      </c>
      <c r="C55" s="8">
        <v>70</v>
      </c>
      <c r="D55" s="31">
        <f>D56</f>
        <v>1100</v>
      </c>
      <c r="E55" s="155">
        <f aca="true" t="shared" si="12" ref="E55:J55">E56</f>
        <v>375</v>
      </c>
      <c r="F55" s="155">
        <f t="shared" si="12"/>
        <v>421</v>
      </c>
      <c r="G55" s="31">
        <f t="shared" si="12"/>
        <v>0</v>
      </c>
      <c r="H55" s="31">
        <f t="shared" si="12"/>
        <v>0</v>
      </c>
      <c r="I55" s="31">
        <f t="shared" si="12"/>
        <v>0</v>
      </c>
      <c r="J55" s="31">
        <f t="shared" si="12"/>
        <v>0</v>
      </c>
    </row>
    <row r="56" spans="2:10" ht="12.75">
      <c r="B56" s="30" t="s">
        <v>54</v>
      </c>
      <c r="C56" s="9">
        <v>71</v>
      </c>
      <c r="D56" s="32">
        <f aca="true" t="shared" si="13" ref="D56:I56">D111</f>
        <v>1100</v>
      </c>
      <c r="E56" s="156">
        <f t="shared" si="13"/>
        <v>375</v>
      </c>
      <c r="F56" s="156">
        <f t="shared" si="13"/>
        <v>421</v>
      </c>
      <c r="G56" s="32">
        <f t="shared" si="13"/>
        <v>0</v>
      </c>
      <c r="H56" s="32">
        <f t="shared" si="13"/>
        <v>0</v>
      </c>
      <c r="I56" s="32">
        <f t="shared" si="13"/>
        <v>0</v>
      </c>
      <c r="J56" s="32"/>
    </row>
    <row r="57" spans="2:10" ht="12.75">
      <c r="B57" s="30"/>
      <c r="C57" s="9"/>
      <c r="D57" s="32"/>
      <c r="E57" s="156">
        <f>E112</f>
        <v>375</v>
      </c>
      <c r="F57" s="156"/>
      <c r="G57" s="32"/>
      <c r="H57" s="32"/>
      <c r="I57" s="32"/>
      <c r="J57" s="32"/>
    </row>
    <row r="58" spans="2:10" ht="12.75">
      <c r="B58" s="22" t="s">
        <v>55</v>
      </c>
      <c r="C58" s="3" t="s">
        <v>56</v>
      </c>
      <c r="D58" s="31">
        <f>D60</f>
        <v>31413</v>
      </c>
      <c r="E58" s="155">
        <f aca="true" t="shared" si="14" ref="E58:J58">E60</f>
        <v>25036</v>
      </c>
      <c r="F58" s="155">
        <f t="shared" si="14"/>
        <v>2889</v>
      </c>
      <c r="G58" s="31">
        <f t="shared" si="14"/>
        <v>0</v>
      </c>
      <c r="H58" s="31">
        <f t="shared" si="14"/>
        <v>0</v>
      </c>
      <c r="I58" s="31">
        <f t="shared" si="14"/>
        <v>0</v>
      </c>
      <c r="J58" s="31">
        <f t="shared" si="14"/>
        <v>0</v>
      </c>
    </row>
    <row r="59" spans="2:10" ht="13.5">
      <c r="B59" s="22"/>
      <c r="C59" s="3"/>
      <c r="D59" s="31"/>
      <c r="E59" s="155"/>
      <c r="F59" s="155"/>
      <c r="G59" s="31"/>
      <c r="H59" s="31"/>
      <c r="I59" s="133"/>
      <c r="J59" s="133"/>
    </row>
    <row r="60" spans="2:10" ht="12.75">
      <c r="B60" s="126" t="s">
        <v>57</v>
      </c>
      <c r="C60" s="3" t="s">
        <v>58</v>
      </c>
      <c r="D60" s="31">
        <f aca="true" t="shared" si="15" ref="D60:I60">D62+D110</f>
        <v>31413</v>
      </c>
      <c r="E60" s="155">
        <f t="shared" si="15"/>
        <v>25036</v>
      </c>
      <c r="F60" s="155">
        <f t="shared" si="15"/>
        <v>2889</v>
      </c>
      <c r="G60" s="31">
        <f t="shared" si="15"/>
        <v>0</v>
      </c>
      <c r="H60" s="31">
        <f t="shared" si="15"/>
        <v>0</v>
      </c>
      <c r="I60" s="31">
        <f t="shared" si="15"/>
        <v>0</v>
      </c>
      <c r="J60" s="31"/>
    </row>
    <row r="61" spans="2:10" ht="13.5">
      <c r="B61" s="126"/>
      <c r="C61" s="3"/>
      <c r="D61" s="31"/>
      <c r="E61" s="155"/>
      <c r="F61" s="155"/>
      <c r="G61" s="31"/>
      <c r="H61" s="31"/>
      <c r="I61" s="133"/>
      <c r="J61" s="133"/>
    </row>
    <row r="62" spans="2:10" ht="12.75">
      <c r="B62" s="29" t="s">
        <v>48</v>
      </c>
      <c r="C62" s="8" t="s">
        <v>17</v>
      </c>
      <c r="D62" s="28">
        <f>D63+D79+D106</f>
        <v>30313</v>
      </c>
      <c r="E62" s="153">
        <f aca="true" t="shared" si="16" ref="E62:J62">E63+E79+E106</f>
        <v>24661</v>
      </c>
      <c r="F62" s="153">
        <f t="shared" si="16"/>
        <v>2468</v>
      </c>
      <c r="G62" s="28">
        <f t="shared" si="16"/>
        <v>0</v>
      </c>
      <c r="H62" s="28">
        <f t="shared" si="16"/>
        <v>0</v>
      </c>
      <c r="I62" s="28">
        <f t="shared" si="16"/>
        <v>0</v>
      </c>
      <c r="J62" s="28">
        <f t="shared" si="16"/>
        <v>0</v>
      </c>
    </row>
    <row r="63" spans="2:10" ht="12.75">
      <c r="B63" s="29" t="s">
        <v>59</v>
      </c>
      <c r="C63" s="8">
        <v>10</v>
      </c>
      <c r="D63" s="28">
        <f>D64+D70+D73</f>
        <v>24043</v>
      </c>
      <c r="E63" s="153">
        <f aca="true" t="shared" si="17" ref="E63:J63">E64+E70+E73</f>
        <v>21840</v>
      </c>
      <c r="F63" s="153">
        <f t="shared" si="17"/>
        <v>2064</v>
      </c>
      <c r="G63" s="28">
        <f t="shared" si="17"/>
        <v>0</v>
      </c>
      <c r="H63" s="28">
        <f t="shared" si="17"/>
        <v>0</v>
      </c>
      <c r="I63" s="28">
        <f t="shared" si="17"/>
        <v>0</v>
      </c>
      <c r="J63" s="28">
        <f t="shared" si="17"/>
        <v>0</v>
      </c>
    </row>
    <row r="64" spans="2:10" ht="12.75">
      <c r="B64" s="33" t="s">
        <v>60</v>
      </c>
      <c r="C64" s="8" t="s">
        <v>61</v>
      </c>
      <c r="D64" s="28">
        <f>D65+D66+D67+D68+D69</f>
        <v>18610</v>
      </c>
      <c r="E64" s="153">
        <f aca="true" t="shared" si="18" ref="E64:J64">E65+E66+E67+E68+E69</f>
        <v>16924</v>
      </c>
      <c r="F64" s="153">
        <f t="shared" si="18"/>
        <v>965</v>
      </c>
      <c r="G64" s="28">
        <f t="shared" si="18"/>
        <v>0</v>
      </c>
      <c r="H64" s="28">
        <f t="shared" si="18"/>
        <v>0</v>
      </c>
      <c r="I64" s="28">
        <f t="shared" si="18"/>
        <v>0</v>
      </c>
      <c r="J64" s="28">
        <f t="shared" si="18"/>
        <v>0</v>
      </c>
    </row>
    <row r="65" spans="2:10" ht="13.5">
      <c r="B65" s="34" t="s">
        <v>62</v>
      </c>
      <c r="C65" s="10" t="s">
        <v>63</v>
      </c>
      <c r="D65" s="51">
        <v>16500</v>
      </c>
      <c r="E65" s="157">
        <v>15359</v>
      </c>
      <c r="F65" s="157">
        <v>964</v>
      </c>
      <c r="G65" s="51"/>
      <c r="H65" s="51"/>
      <c r="I65" s="133"/>
      <c r="J65" s="133"/>
    </row>
    <row r="66" spans="2:10" ht="13.5">
      <c r="B66" s="34" t="s">
        <v>64</v>
      </c>
      <c r="C66" s="9" t="s">
        <v>65</v>
      </c>
      <c r="D66" s="51">
        <v>1350</v>
      </c>
      <c r="E66" s="157">
        <v>1140</v>
      </c>
      <c r="F66" s="157"/>
      <c r="G66" s="51"/>
      <c r="H66" s="51"/>
      <c r="I66" s="133"/>
      <c r="J66" s="133"/>
    </row>
    <row r="67" spans="2:10" ht="13.5">
      <c r="B67" s="34" t="s">
        <v>66</v>
      </c>
      <c r="C67" s="9" t="s">
        <v>67</v>
      </c>
      <c r="D67" s="51">
        <v>350</v>
      </c>
      <c r="E67" s="157">
        <v>245</v>
      </c>
      <c r="F67" s="157"/>
      <c r="G67" s="51"/>
      <c r="H67" s="51"/>
      <c r="I67" s="133"/>
      <c r="J67" s="133"/>
    </row>
    <row r="68" spans="2:10" ht="13.5">
      <c r="B68" s="34" t="s">
        <v>68</v>
      </c>
      <c r="C68" s="9" t="s">
        <v>69</v>
      </c>
      <c r="D68" s="51">
        <v>60</v>
      </c>
      <c r="E68" s="157">
        <v>15</v>
      </c>
      <c r="F68" s="157">
        <v>1</v>
      </c>
      <c r="G68" s="51"/>
      <c r="H68" s="51"/>
      <c r="I68" s="133"/>
      <c r="J68" s="133"/>
    </row>
    <row r="69" spans="2:10" ht="13.5">
      <c r="B69" s="34" t="s">
        <v>70</v>
      </c>
      <c r="C69" s="9" t="s">
        <v>71</v>
      </c>
      <c r="D69" s="51">
        <v>350</v>
      </c>
      <c r="E69" s="157">
        <v>165</v>
      </c>
      <c r="F69" s="157"/>
      <c r="G69" s="51"/>
      <c r="H69" s="51"/>
      <c r="I69" s="133"/>
      <c r="J69" s="133"/>
    </row>
    <row r="70" spans="2:10" ht="12.75">
      <c r="B70" s="35" t="s">
        <v>72</v>
      </c>
      <c r="C70" s="8" t="s">
        <v>73</v>
      </c>
      <c r="D70" s="28">
        <f>D71+D72</f>
        <v>1254</v>
      </c>
      <c r="E70" s="153">
        <f aca="true" t="shared" si="19" ref="E70:J70">E71+E72</f>
        <v>1060</v>
      </c>
      <c r="F70" s="153">
        <f t="shared" si="19"/>
        <v>380</v>
      </c>
      <c r="G70" s="28">
        <f t="shared" si="19"/>
        <v>0</v>
      </c>
      <c r="H70" s="28">
        <f t="shared" si="19"/>
        <v>0</v>
      </c>
      <c r="I70" s="28">
        <f t="shared" si="19"/>
        <v>0</v>
      </c>
      <c r="J70" s="28">
        <f t="shared" si="19"/>
        <v>0</v>
      </c>
    </row>
    <row r="71" spans="2:10" ht="13.5">
      <c r="B71" s="34" t="s">
        <v>74</v>
      </c>
      <c r="C71" s="9" t="s">
        <v>75</v>
      </c>
      <c r="D71" s="51">
        <v>880</v>
      </c>
      <c r="E71" s="157">
        <v>744</v>
      </c>
      <c r="F71" s="157">
        <v>62</v>
      </c>
      <c r="G71" s="51"/>
      <c r="H71" s="51"/>
      <c r="I71" s="133"/>
      <c r="J71" s="133"/>
    </row>
    <row r="72" spans="2:10" ht="13.5">
      <c r="B72" s="34" t="s">
        <v>203</v>
      </c>
      <c r="C72" s="9" t="s">
        <v>202</v>
      </c>
      <c r="D72" s="138">
        <v>374</v>
      </c>
      <c r="E72" s="158">
        <v>316</v>
      </c>
      <c r="F72" s="158">
        <v>318</v>
      </c>
      <c r="G72" s="138"/>
      <c r="H72" s="138"/>
      <c r="I72" s="134"/>
      <c r="J72" s="28"/>
    </row>
    <row r="73" spans="2:10" ht="12.75">
      <c r="B73" s="36" t="s">
        <v>76</v>
      </c>
      <c r="C73" s="8" t="s">
        <v>77</v>
      </c>
      <c r="D73" s="28">
        <f>D74+D75+D76+D77+D78</f>
        <v>4179</v>
      </c>
      <c r="E73" s="153">
        <f aca="true" t="shared" si="20" ref="E73:J73">E74+E75+E76+E77+E78</f>
        <v>3856</v>
      </c>
      <c r="F73" s="153">
        <f t="shared" si="20"/>
        <v>719</v>
      </c>
      <c r="G73" s="28">
        <f t="shared" si="20"/>
        <v>0</v>
      </c>
      <c r="H73" s="28">
        <f t="shared" si="20"/>
        <v>0</v>
      </c>
      <c r="I73" s="28">
        <f t="shared" si="20"/>
        <v>0</v>
      </c>
      <c r="J73" s="28">
        <f t="shared" si="20"/>
        <v>0</v>
      </c>
    </row>
    <row r="74" spans="2:10" ht="13.5">
      <c r="B74" s="37" t="s">
        <v>78</v>
      </c>
      <c r="C74" s="9" t="s">
        <v>79</v>
      </c>
      <c r="D74" s="51">
        <v>2930</v>
      </c>
      <c r="E74" s="157">
        <v>2684</v>
      </c>
      <c r="F74" s="157">
        <v>719</v>
      </c>
      <c r="G74" s="51"/>
      <c r="H74" s="51"/>
      <c r="I74" s="133"/>
      <c r="J74" s="133"/>
    </row>
    <row r="75" spans="2:10" ht="13.5">
      <c r="B75" s="38" t="s">
        <v>80</v>
      </c>
      <c r="C75" s="9" t="s">
        <v>81</v>
      </c>
      <c r="D75" s="51">
        <v>95</v>
      </c>
      <c r="E75" s="157">
        <v>83</v>
      </c>
      <c r="F75" s="157"/>
      <c r="G75" s="51"/>
      <c r="H75" s="51"/>
      <c r="I75" s="133"/>
      <c r="J75" s="133"/>
    </row>
    <row r="76" spans="2:10" ht="13.5">
      <c r="B76" s="33" t="s">
        <v>82</v>
      </c>
      <c r="C76" s="9" t="s">
        <v>83</v>
      </c>
      <c r="D76" s="51">
        <v>964</v>
      </c>
      <c r="E76" s="157">
        <v>904</v>
      </c>
      <c r="F76" s="157"/>
      <c r="G76" s="51"/>
      <c r="H76" s="51"/>
      <c r="I76" s="133"/>
      <c r="J76" s="133"/>
    </row>
    <row r="77" spans="2:10" ht="13.5">
      <c r="B77" s="39" t="s">
        <v>84</v>
      </c>
      <c r="C77" s="7" t="s">
        <v>85</v>
      </c>
      <c r="D77" s="51">
        <v>30</v>
      </c>
      <c r="E77" s="157">
        <v>25</v>
      </c>
      <c r="F77" s="157"/>
      <c r="G77" s="51"/>
      <c r="H77" s="51"/>
      <c r="I77" s="133"/>
      <c r="J77" s="133"/>
    </row>
    <row r="78" spans="2:10" ht="13.5">
      <c r="B78" s="39" t="s">
        <v>86</v>
      </c>
      <c r="C78" s="7" t="s">
        <v>87</v>
      </c>
      <c r="D78" s="51">
        <v>160</v>
      </c>
      <c r="E78" s="157">
        <v>160</v>
      </c>
      <c r="F78" s="157"/>
      <c r="G78" s="51"/>
      <c r="H78" s="51"/>
      <c r="I78" s="133"/>
      <c r="J78" s="133"/>
    </row>
    <row r="79" spans="2:10" ht="12.75">
      <c r="B79" s="29" t="s">
        <v>88</v>
      </c>
      <c r="C79" s="8">
        <v>20</v>
      </c>
      <c r="D79" s="28">
        <f>D80+D89+D90+D92+D95+D96+D97+D98+D99+D100</f>
        <v>5858</v>
      </c>
      <c r="E79" s="153">
        <f aca="true" t="shared" si="21" ref="E79:J79">E80+E89+E90+E92+E95+E96+E97+E98+E99+E100</f>
        <v>2698</v>
      </c>
      <c r="F79" s="153">
        <f t="shared" si="21"/>
        <v>404</v>
      </c>
      <c r="G79" s="28">
        <f t="shared" si="21"/>
        <v>0</v>
      </c>
      <c r="H79" s="28">
        <f t="shared" si="21"/>
        <v>0</v>
      </c>
      <c r="I79" s="28">
        <f t="shared" si="21"/>
        <v>0</v>
      </c>
      <c r="J79" s="28">
        <f t="shared" si="21"/>
        <v>0</v>
      </c>
    </row>
    <row r="80" spans="2:10" ht="12.75">
      <c r="B80" s="29" t="s">
        <v>89</v>
      </c>
      <c r="C80" s="8" t="s">
        <v>90</v>
      </c>
      <c r="D80" s="50">
        <f>D81+D82+D83+D84+D85+D86+D87+D88</f>
        <v>3428</v>
      </c>
      <c r="E80" s="159">
        <f aca="true" t="shared" si="22" ref="E80:J80">E81+E82+E83+E84+E85+E86+E87+E88</f>
        <v>1973</v>
      </c>
      <c r="F80" s="159">
        <f t="shared" si="22"/>
        <v>341</v>
      </c>
      <c r="G80" s="50">
        <f t="shared" si="22"/>
        <v>0</v>
      </c>
      <c r="H80" s="50">
        <f t="shared" si="22"/>
        <v>0</v>
      </c>
      <c r="I80" s="50">
        <f t="shared" si="22"/>
        <v>0</v>
      </c>
      <c r="J80" s="50">
        <f t="shared" si="22"/>
        <v>0</v>
      </c>
    </row>
    <row r="81" spans="2:10" ht="13.5">
      <c r="B81" s="40" t="s">
        <v>91</v>
      </c>
      <c r="C81" s="9" t="s">
        <v>92</v>
      </c>
      <c r="D81" s="52">
        <v>250</v>
      </c>
      <c r="E81" s="160">
        <v>158</v>
      </c>
      <c r="F81" s="160">
        <v>95</v>
      </c>
      <c r="G81" s="52"/>
      <c r="H81" s="52"/>
      <c r="I81" s="133"/>
      <c r="J81" s="133"/>
    </row>
    <row r="82" spans="2:10" ht="13.5">
      <c r="B82" s="40" t="s">
        <v>93</v>
      </c>
      <c r="C82" s="9" t="s">
        <v>94</v>
      </c>
      <c r="D82" s="52">
        <v>200</v>
      </c>
      <c r="E82" s="160">
        <v>152</v>
      </c>
      <c r="F82" s="160">
        <v>15</v>
      </c>
      <c r="G82" s="52"/>
      <c r="H82" s="52"/>
      <c r="I82" s="133"/>
      <c r="J82" s="133"/>
    </row>
    <row r="83" spans="2:10" ht="13.5">
      <c r="B83" s="40" t="s">
        <v>95</v>
      </c>
      <c r="C83" s="9" t="s">
        <v>96</v>
      </c>
      <c r="D83" s="52">
        <v>50</v>
      </c>
      <c r="E83" s="160">
        <v>37</v>
      </c>
      <c r="F83" s="160">
        <f>2+2</f>
        <v>4</v>
      </c>
      <c r="G83" s="52"/>
      <c r="H83" s="52"/>
      <c r="I83" s="133"/>
      <c r="J83" s="133"/>
    </row>
    <row r="84" spans="2:10" ht="13.5">
      <c r="B84" s="40" t="s">
        <v>97</v>
      </c>
      <c r="C84" s="9" t="s">
        <v>98</v>
      </c>
      <c r="D84" s="52">
        <v>400</v>
      </c>
      <c r="E84" s="160">
        <v>137</v>
      </c>
      <c r="F84" s="160">
        <v>35</v>
      </c>
      <c r="G84" s="52"/>
      <c r="H84" s="52"/>
      <c r="I84" s="133"/>
      <c r="J84" s="133"/>
    </row>
    <row r="85" spans="2:10" ht="13.5">
      <c r="B85" s="40" t="s">
        <v>99</v>
      </c>
      <c r="C85" s="9" t="s">
        <v>100</v>
      </c>
      <c r="D85" s="52">
        <v>10</v>
      </c>
      <c r="E85" s="160">
        <v>0</v>
      </c>
      <c r="F85" s="160">
        <v>4</v>
      </c>
      <c r="G85" s="52"/>
      <c r="H85" s="52"/>
      <c r="I85" s="133"/>
      <c r="J85" s="133"/>
    </row>
    <row r="86" spans="2:10" ht="13.5">
      <c r="B86" s="40" t="s">
        <v>101</v>
      </c>
      <c r="C86" s="9" t="s">
        <v>102</v>
      </c>
      <c r="D86" s="52">
        <v>547</v>
      </c>
      <c r="E86" s="160">
        <v>410</v>
      </c>
      <c r="F86" s="160">
        <f>4+1+1+16</f>
        <v>22</v>
      </c>
      <c r="G86" s="52"/>
      <c r="H86" s="52"/>
      <c r="I86" s="133"/>
      <c r="J86" s="133"/>
    </row>
    <row r="87" spans="2:10" ht="13.5">
      <c r="B87" s="40" t="s">
        <v>103</v>
      </c>
      <c r="C87" s="9" t="s">
        <v>104</v>
      </c>
      <c r="D87" s="52">
        <v>70</v>
      </c>
      <c r="E87" s="160">
        <v>32</v>
      </c>
      <c r="F87" s="160">
        <f>12+14</f>
        <v>26</v>
      </c>
      <c r="G87" s="52"/>
      <c r="H87" s="52"/>
      <c r="I87" s="133"/>
      <c r="J87" s="133"/>
    </row>
    <row r="88" spans="2:10" ht="13.5">
      <c r="B88" s="40" t="s">
        <v>105</v>
      </c>
      <c r="C88" s="9" t="s">
        <v>106</v>
      </c>
      <c r="D88" s="52">
        <v>1901</v>
      </c>
      <c r="E88" s="160">
        <v>1047</v>
      </c>
      <c r="F88" s="160">
        <f>11+10+2+31+22+4+12+6+42</f>
        <v>140</v>
      </c>
      <c r="G88" s="52"/>
      <c r="H88" s="52"/>
      <c r="I88" s="133"/>
      <c r="J88" s="133"/>
    </row>
    <row r="89" spans="2:10" ht="13.5">
      <c r="B89" s="41" t="s">
        <v>107</v>
      </c>
      <c r="C89" s="8" t="s">
        <v>108</v>
      </c>
      <c r="D89" s="53">
        <v>10</v>
      </c>
      <c r="E89" s="161">
        <v>0</v>
      </c>
      <c r="F89" s="161"/>
      <c r="G89" s="53"/>
      <c r="H89" s="53"/>
      <c r="I89" s="133"/>
      <c r="J89" s="133"/>
    </row>
    <row r="90" spans="2:10" ht="12.75">
      <c r="B90" s="41" t="s">
        <v>109</v>
      </c>
      <c r="C90" s="8" t="s">
        <v>110</v>
      </c>
      <c r="D90" s="54">
        <f>D91</f>
        <v>170</v>
      </c>
      <c r="E90" s="167">
        <f aca="true" t="shared" si="23" ref="E90:J90">E91</f>
        <v>94</v>
      </c>
      <c r="F90" s="167">
        <f t="shared" si="23"/>
        <v>1</v>
      </c>
      <c r="G90" s="54">
        <f t="shared" si="23"/>
        <v>0</v>
      </c>
      <c r="H90" s="54">
        <f t="shared" si="23"/>
        <v>0</v>
      </c>
      <c r="I90" s="54">
        <f t="shared" si="23"/>
        <v>0</v>
      </c>
      <c r="J90" s="54">
        <f t="shared" si="23"/>
        <v>0</v>
      </c>
    </row>
    <row r="91" spans="2:10" ht="13.5">
      <c r="B91" s="38" t="s">
        <v>111</v>
      </c>
      <c r="C91" s="9" t="s">
        <v>112</v>
      </c>
      <c r="D91" s="52">
        <v>170</v>
      </c>
      <c r="E91" s="160">
        <v>94</v>
      </c>
      <c r="F91" s="160">
        <v>1</v>
      </c>
      <c r="G91" s="52"/>
      <c r="H91" s="52"/>
      <c r="I91" s="133"/>
      <c r="J91" s="133"/>
    </row>
    <row r="92" spans="2:10" ht="12.75">
      <c r="B92" s="43" t="s">
        <v>113</v>
      </c>
      <c r="C92" s="8" t="s">
        <v>114</v>
      </c>
      <c r="D92" s="44">
        <f>D93+D94</f>
        <v>950</v>
      </c>
      <c r="E92" s="153">
        <f aca="true" t="shared" si="24" ref="E92:J92">E93+E94</f>
        <v>354</v>
      </c>
      <c r="F92" s="153">
        <f t="shared" si="24"/>
        <v>48</v>
      </c>
      <c r="G92" s="44">
        <f t="shared" si="24"/>
        <v>0</v>
      </c>
      <c r="H92" s="44">
        <f t="shared" si="24"/>
        <v>0</v>
      </c>
      <c r="I92" s="44">
        <f t="shared" si="24"/>
        <v>0</v>
      </c>
      <c r="J92" s="44">
        <f t="shared" si="24"/>
        <v>0</v>
      </c>
    </row>
    <row r="93" spans="2:10" ht="13.5">
      <c r="B93" s="38" t="s">
        <v>115</v>
      </c>
      <c r="C93" s="9" t="s">
        <v>116</v>
      </c>
      <c r="D93" s="52">
        <v>900</v>
      </c>
      <c r="E93" s="160">
        <v>350</v>
      </c>
      <c r="F93" s="160">
        <v>48</v>
      </c>
      <c r="G93" s="52"/>
      <c r="H93" s="52"/>
      <c r="I93" s="133"/>
      <c r="J93" s="133"/>
    </row>
    <row r="94" spans="2:10" ht="13.5">
      <c r="B94" s="38" t="s">
        <v>117</v>
      </c>
      <c r="C94" s="9" t="s">
        <v>118</v>
      </c>
      <c r="D94" s="52">
        <v>50</v>
      </c>
      <c r="E94" s="160">
        <v>4</v>
      </c>
      <c r="F94" s="160"/>
      <c r="G94" s="52"/>
      <c r="H94" s="52"/>
      <c r="I94" s="133"/>
      <c r="J94" s="133"/>
    </row>
    <row r="95" spans="2:10" ht="12.75">
      <c r="B95" s="43" t="s">
        <v>119</v>
      </c>
      <c r="C95" s="8" t="s">
        <v>120</v>
      </c>
      <c r="D95" s="53">
        <v>10</v>
      </c>
      <c r="E95" s="160">
        <v>1</v>
      </c>
      <c r="F95" s="160"/>
      <c r="G95" s="52"/>
      <c r="H95" s="52"/>
      <c r="I95" s="52"/>
      <c r="J95" s="52"/>
    </row>
    <row r="96" spans="2:10" ht="13.5">
      <c r="B96" s="43" t="s">
        <v>121</v>
      </c>
      <c r="C96" s="8" t="s">
        <v>122</v>
      </c>
      <c r="D96" s="53">
        <v>0</v>
      </c>
      <c r="E96" s="160">
        <v>0</v>
      </c>
      <c r="F96" s="160"/>
      <c r="G96" s="52"/>
      <c r="H96" s="52"/>
      <c r="I96" s="133"/>
      <c r="J96" s="133"/>
    </row>
    <row r="97" spans="2:10" ht="13.5">
      <c r="B97" s="43" t="s">
        <v>123</v>
      </c>
      <c r="C97" s="8" t="s">
        <v>124</v>
      </c>
      <c r="D97" s="53">
        <v>150</v>
      </c>
      <c r="E97" s="160">
        <v>1</v>
      </c>
      <c r="F97" s="160"/>
      <c r="G97" s="52"/>
      <c r="H97" s="52"/>
      <c r="I97" s="133"/>
      <c r="J97" s="133"/>
    </row>
    <row r="98" spans="2:10" ht="13.5">
      <c r="B98" s="43" t="s">
        <v>125</v>
      </c>
      <c r="C98" s="8" t="s">
        <v>126</v>
      </c>
      <c r="D98" s="53">
        <v>50</v>
      </c>
      <c r="E98" s="160">
        <v>5</v>
      </c>
      <c r="F98" s="160"/>
      <c r="G98" s="52"/>
      <c r="H98" s="52"/>
      <c r="I98" s="133"/>
      <c r="J98" s="133"/>
    </row>
    <row r="99" spans="2:10" ht="26.25">
      <c r="B99" s="45" t="s">
        <v>127</v>
      </c>
      <c r="C99" s="3" t="s">
        <v>128</v>
      </c>
      <c r="D99" s="53">
        <v>500</v>
      </c>
      <c r="E99" s="161">
        <v>68</v>
      </c>
      <c r="F99" s="161">
        <v>0</v>
      </c>
      <c r="G99" s="53">
        <v>0</v>
      </c>
      <c r="H99" s="53">
        <v>0</v>
      </c>
      <c r="I99" s="166">
        <v>0</v>
      </c>
      <c r="J99" s="166">
        <v>0</v>
      </c>
    </row>
    <row r="100" spans="2:10" ht="12.75">
      <c r="B100" s="43" t="s">
        <v>129</v>
      </c>
      <c r="C100" s="8" t="s">
        <v>130</v>
      </c>
      <c r="D100" s="42">
        <f>+D101+D102+D103+D104+D105</f>
        <v>590</v>
      </c>
      <c r="E100" s="168">
        <f aca="true" t="shared" si="25" ref="E100:J100">+E101+E102+E103+E104+E105</f>
        <v>202</v>
      </c>
      <c r="F100" s="168">
        <f t="shared" si="25"/>
        <v>14</v>
      </c>
      <c r="G100" s="42">
        <f t="shared" si="25"/>
        <v>0</v>
      </c>
      <c r="H100" s="42">
        <f t="shared" si="25"/>
        <v>0</v>
      </c>
      <c r="I100" s="42">
        <f t="shared" si="25"/>
        <v>0</v>
      </c>
      <c r="J100" s="42">
        <f t="shared" si="25"/>
        <v>0</v>
      </c>
    </row>
    <row r="101" spans="2:10" ht="13.5">
      <c r="B101" s="38" t="s">
        <v>131</v>
      </c>
      <c r="C101" s="9" t="s">
        <v>132</v>
      </c>
      <c r="D101" s="52">
        <v>60</v>
      </c>
      <c r="E101" s="160">
        <v>32</v>
      </c>
      <c r="F101" s="160">
        <v>5</v>
      </c>
      <c r="G101" s="52"/>
      <c r="H101" s="52"/>
      <c r="I101" s="133"/>
      <c r="J101" s="133"/>
    </row>
    <row r="102" spans="2:10" ht="13.5">
      <c r="B102" s="38" t="s">
        <v>133</v>
      </c>
      <c r="C102" s="9" t="s">
        <v>134</v>
      </c>
      <c r="D102" s="52">
        <v>75</v>
      </c>
      <c r="E102" s="160">
        <v>37</v>
      </c>
      <c r="F102" s="160">
        <v>9</v>
      </c>
      <c r="G102" s="52"/>
      <c r="H102" s="52"/>
      <c r="I102" s="133"/>
      <c r="J102" s="133"/>
    </row>
    <row r="103" spans="2:10" ht="13.5">
      <c r="B103" s="38" t="s">
        <v>135</v>
      </c>
      <c r="C103" s="9" t="s">
        <v>136</v>
      </c>
      <c r="D103" s="52">
        <v>10</v>
      </c>
      <c r="E103" s="160">
        <v>6</v>
      </c>
      <c r="F103" s="160"/>
      <c r="G103" s="52"/>
      <c r="H103" s="52"/>
      <c r="I103" s="133"/>
      <c r="J103" s="133"/>
    </row>
    <row r="104" spans="2:10" ht="17.25" customHeight="1">
      <c r="B104" s="38" t="s">
        <v>137</v>
      </c>
      <c r="C104" s="9" t="s">
        <v>138</v>
      </c>
      <c r="D104" s="52">
        <v>150</v>
      </c>
      <c r="E104" s="160">
        <v>0</v>
      </c>
      <c r="F104" s="160"/>
      <c r="G104" s="52"/>
      <c r="H104" s="52"/>
      <c r="I104" s="133"/>
      <c r="J104" s="133"/>
    </row>
    <row r="105" spans="2:10" ht="13.5">
      <c r="B105" s="38" t="s">
        <v>139</v>
      </c>
      <c r="C105" s="9" t="s">
        <v>140</v>
      </c>
      <c r="D105" s="52">
        <v>295</v>
      </c>
      <c r="E105" s="160">
        <v>127</v>
      </c>
      <c r="F105" s="160"/>
      <c r="G105" s="52"/>
      <c r="H105" s="52"/>
      <c r="I105" s="133"/>
      <c r="J105" s="133"/>
    </row>
    <row r="106" spans="2:10" ht="26.25">
      <c r="B106" s="22" t="s">
        <v>141</v>
      </c>
      <c r="C106" s="3" t="s">
        <v>52</v>
      </c>
      <c r="D106" s="57">
        <f>D107+D109</f>
        <v>412</v>
      </c>
      <c r="E106" s="162">
        <f aca="true" t="shared" si="26" ref="E106:J106">E107+E109</f>
        <v>123</v>
      </c>
      <c r="F106" s="162">
        <f t="shared" si="26"/>
        <v>0</v>
      </c>
      <c r="G106" s="57">
        <f t="shared" si="26"/>
        <v>0</v>
      </c>
      <c r="H106" s="57">
        <f t="shared" si="26"/>
        <v>0</v>
      </c>
      <c r="I106" s="57">
        <f t="shared" si="26"/>
        <v>0</v>
      </c>
      <c r="J106" s="57">
        <f t="shared" si="26"/>
        <v>0</v>
      </c>
    </row>
    <row r="107" spans="2:10" ht="12.75">
      <c r="B107" s="27" t="s">
        <v>142</v>
      </c>
      <c r="C107" s="3" t="s">
        <v>143</v>
      </c>
      <c r="D107" s="58">
        <f>D108</f>
        <v>27</v>
      </c>
      <c r="E107" s="152">
        <f aca="true" t="shared" si="27" ref="E107:J107">E108</f>
        <v>17</v>
      </c>
      <c r="F107" s="152">
        <f t="shared" si="27"/>
        <v>0</v>
      </c>
      <c r="G107" s="58">
        <f t="shared" si="27"/>
        <v>0</v>
      </c>
      <c r="H107" s="58">
        <f t="shared" si="27"/>
        <v>0</v>
      </c>
      <c r="I107" s="58">
        <f t="shared" si="27"/>
        <v>0</v>
      </c>
      <c r="J107" s="58">
        <f t="shared" si="27"/>
        <v>0</v>
      </c>
    </row>
    <row r="108" spans="2:10" ht="13.5">
      <c r="B108" s="27" t="s">
        <v>144</v>
      </c>
      <c r="C108" s="7" t="s">
        <v>145</v>
      </c>
      <c r="D108" s="59">
        <v>27</v>
      </c>
      <c r="E108" s="160">
        <v>17</v>
      </c>
      <c r="F108" s="160"/>
      <c r="G108" s="59"/>
      <c r="H108" s="59"/>
      <c r="I108" s="133"/>
      <c r="J108" s="133"/>
    </row>
    <row r="109" spans="2:10" ht="26.25">
      <c r="B109" s="27" t="s">
        <v>146</v>
      </c>
      <c r="C109" s="7" t="s">
        <v>147</v>
      </c>
      <c r="D109" s="59">
        <v>385</v>
      </c>
      <c r="E109" s="160">
        <v>106</v>
      </c>
      <c r="F109" s="160">
        <v>0</v>
      </c>
      <c r="G109" s="59">
        <v>0</v>
      </c>
      <c r="H109" s="59">
        <v>0</v>
      </c>
      <c r="I109" s="133">
        <v>0</v>
      </c>
      <c r="J109" s="133">
        <v>0</v>
      </c>
    </row>
    <row r="110" spans="2:10" ht="12.75">
      <c r="B110" s="22" t="s">
        <v>148</v>
      </c>
      <c r="C110" s="3">
        <v>70</v>
      </c>
      <c r="D110" s="28">
        <f>D111</f>
        <v>1100</v>
      </c>
      <c r="E110" s="153">
        <f aca="true" t="shared" si="28" ref="E110:J111">E111</f>
        <v>375</v>
      </c>
      <c r="F110" s="153">
        <f t="shared" si="28"/>
        <v>421</v>
      </c>
      <c r="G110" s="28">
        <f t="shared" si="28"/>
        <v>0</v>
      </c>
      <c r="H110" s="28">
        <f t="shared" si="28"/>
        <v>0</v>
      </c>
      <c r="I110" s="28">
        <f t="shared" si="28"/>
        <v>0</v>
      </c>
      <c r="J110" s="28">
        <f t="shared" si="28"/>
        <v>0</v>
      </c>
    </row>
    <row r="111" spans="2:10" ht="12.75">
      <c r="B111" s="29" t="s">
        <v>149</v>
      </c>
      <c r="C111" s="8">
        <v>71</v>
      </c>
      <c r="D111" s="44">
        <f>D112</f>
        <v>1100</v>
      </c>
      <c r="E111" s="153">
        <f t="shared" si="28"/>
        <v>375</v>
      </c>
      <c r="F111" s="153">
        <f t="shared" si="28"/>
        <v>421</v>
      </c>
      <c r="G111" s="44">
        <f t="shared" si="28"/>
        <v>0</v>
      </c>
      <c r="H111" s="44">
        <f t="shared" si="28"/>
        <v>0</v>
      </c>
      <c r="I111" s="44">
        <f t="shared" si="28"/>
        <v>0</v>
      </c>
      <c r="J111" s="44">
        <f t="shared" si="28"/>
        <v>0</v>
      </c>
    </row>
    <row r="112" spans="2:10" ht="12.75">
      <c r="B112" s="29" t="s">
        <v>150</v>
      </c>
      <c r="C112" s="8" t="s">
        <v>151</v>
      </c>
      <c r="D112" s="44">
        <f>D113+D114+D115</f>
        <v>1100</v>
      </c>
      <c r="E112" s="153">
        <f aca="true" t="shared" si="29" ref="E112:J112">E113+E114+E115</f>
        <v>375</v>
      </c>
      <c r="F112" s="153">
        <f t="shared" si="29"/>
        <v>421</v>
      </c>
      <c r="G112" s="44">
        <f t="shared" si="29"/>
        <v>0</v>
      </c>
      <c r="H112" s="44">
        <f t="shared" si="29"/>
        <v>0</v>
      </c>
      <c r="I112" s="44">
        <f t="shared" si="29"/>
        <v>0</v>
      </c>
      <c r="J112" s="44">
        <f t="shared" si="29"/>
        <v>0</v>
      </c>
    </row>
    <row r="113" spans="2:10" ht="13.5">
      <c r="B113" s="46" t="s">
        <v>152</v>
      </c>
      <c r="C113" s="9" t="s">
        <v>153</v>
      </c>
      <c r="D113" s="52">
        <v>0</v>
      </c>
      <c r="E113" s="160">
        <v>0</v>
      </c>
      <c r="F113" s="160">
        <v>0</v>
      </c>
      <c r="G113" s="52"/>
      <c r="H113" s="52"/>
      <c r="I113" s="133"/>
      <c r="J113" s="133"/>
    </row>
    <row r="114" spans="2:10" ht="13.5">
      <c r="B114" s="46" t="s">
        <v>154</v>
      </c>
      <c r="C114" s="9" t="s">
        <v>155</v>
      </c>
      <c r="D114" s="52">
        <v>362</v>
      </c>
      <c r="E114" s="160">
        <v>194</v>
      </c>
      <c r="F114" s="160">
        <v>230</v>
      </c>
      <c r="G114" s="52"/>
      <c r="H114" s="52"/>
      <c r="I114" s="133"/>
      <c r="J114" s="133"/>
    </row>
    <row r="115" spans="2:10" ht="14.25" thickBot="1">
      <c r="B115" s="40" t="s">
        <v>156</v>
      </c>
      <c r="C115" s="9" t="s">
        <v>157</v>
      </c>
      <c r="D115" s="52">
        <v>738</v>
      </c>
      <c r="E115" s="160">
        <v>181</v>
      </c>
      <c r="F115" s="160">
        <v>191</v>
      </c>
      <c r="G115" s="52"/>
      <c r="H115" s="52"/>
      <c r="I115" s="133"/>
      <c r="J115" s="133"/>
    </row>
    <row r="116" spans="2:10" ht="13.5" thickBot="1">
      <c r="B116" s="47" t="s">
        <v>158</v>
      </c>
      <c r="C116" s="11"/>
      <c r="D116" s="127">
        <f>D117-D118</f>
        <v>5588</v>
      </c>
      <c r="E116" s="163">
        <f aca="true" t="shared" si="30" ref="E116:J116">E117-E118</f>
        <v>13202</v>
      </c>
      <c r="F116" s="163">
        <f t="shared" si="30"/>
        <v>0</v>
      </c>
      <c r="G116" s="127">
        <f t="shared" si="30"/>
        <v>0</v>
      </c>
      <c r="H116" s="127">
        <f t="shared" si="30"/>
        <v>0</v>
      </c>
      <c r="I116" s="127">
        <f t="shared" si="30"/>
        <v>0</v>
      </c>
      <c r="J116" s="127">
        <f t="shared" si="30"/>
        <v>0</v>
      </c>
    </row>
    <row r="117" spans="2:10" ht="12.75">
      <c r="B117" s="43" t="s">
        <v>160</v>
      </c>
      <c r="C117" s="12"/>
      <c r="D117" s="128">
        <f>D14</f>
        <v>37001</v>
      </c>
      <c r="E117" s="164">
        <f>E14</f>
        <v>38238</v>
      </c>
      <c r="F117" s="164"/>
      <c r="G117" s="128"/>
      <c r="H117" s="128"/>
      <c r="I117" s="128"/>
      <c r="J117" s="128"/>
    </row>
    <row r="118" spans="2:10" ht="13.5" thickBot="1">
      <c r="B118" s="48" t="s">
        <v>161</v>
      </c>
      <c r="C118" s="49"/>
      <c r="D118" s="129">
        <f>D46</f>
        <v>31413</v>
      </c>
      <c r="E118" s="165">
        <f>E46</f>
        <v>25036</v>
      </c>
      <c r="F118" s="165"/>
      <c r="G118" s="129"/>
      <c r="H118" s="129"/>
      <c r="I118" s="129"/>
      <c r="J118" s="129"/>
    </row>
    <row r="120" spans="2:7" s="92" customFormat="1" ht="14.25" customHeight="1">
      <c r="B120" s="96"/>
      <c r="C120" s="95"/>
      <c r="D120" s="95"/>
      <c r="E120" s="93"/>
      <c r="F120" s="96"/>
      <c r="G120" s="93"/>
    </row>
    <row r="121" spans="2:7" s="92" customFormat="1" ht="12.75" customHeight="1">
      <c r="B121" s="97"/>
      <c r="C121" s="95"/>
      <c r="D121" s="95"/>
      <c r="E121" s="93"/>
      <c r="F121" s="96"/>
      <c r="G121" s="93"/>
    </row>
    <row r="122" spans="2:7" s="92" customFormat="1" ht="14.25" customHeight="1">
      <c r="B122" s="94" t="s">
        <v>189</v>
      </c>
      <c r="C122" s="95"/>
      <c r="D122" s="95"/>
      <c r="E122" s="93"/>
      <c r="F122" s="96"/>
      <c r="G122" s="93"/>
    </row>
    <row r="123" spans="2:7" s="92" customFormat="1" ht="12.75" customHeight="1">
      <c r="B123" s="94" t="s">
        <v>204</v>
      </c>
      <c r="C123" s="95"/>
      <c r="D123" s="95"/>
      <c r="E123" s="93"/>
      <c r="F123" s="96"/>
      <c r="G123" s="93"/>
    </row>
    <row r="124" spans="2:7" s="92" customFormat="1" ht="12.75" customHeight="1">
      <c r="B124" s="94"/>
      <c r="C124" s="95"/>
      <c r="D124" s="95"/>
      <c r="E124" s="93"/>
      <c r="F124" s="96"/>
      <c r="G124" s="93"/>
    </row>
    <row r="125" spans="2:7" s="92" customFormat="1" ht="12.75" customHeight="1">
      <c r="B125" s="96"/>
      <c r="C125" s="95"/>
      <c r="D125" s="95"/>
      <c r="E125" s="93"/>
      <c r="F125" s="96"/>
      <c r="G125" s="93"/>
    </row>
    <row r="126" spans="2:7" s="92" customFormat="1" ht="12.75" customHeight="1">
      <c r="B126" s="96"/>
      <c r="C126" s="98"/>
      <c r="D126" s="98"/>
      <c r="E126" s="93"/>
      <c r="F126" s="96"/>
      <c r="G126" s="93"/>
    </row>
    <row r="127" spans="2:7" s="92" customFormat="1" ht="12.75" customHeight="1">
      <c r="B127" s="96" t="s">
        <v>162</v>
      </c>
      <c r="D127" s="99"/>
      <c r="E127" s="99" t="s">
        <v>171</v>
      </c>
      <c r="F127" s="99"/>
      <c r="G127" s="99"/>
    </row>
    <row r="128" spans="2:7" s="92" customFormat="1" ht="12.75" customHeight="1">
      <c r="B128" s="96" t="s">
        <v>163</v>
      </c>
      <c r="D128" s="99"/>
      <c r="E128" s="93" t="s">
        <v>164</v>
      </c>
      <c r="F128" s="96"/>
      <c r="G128" s="93"/>
    </row>
    <row r="129" spans="4:7" s="92" customFormat="1" ht="12.75" customHeight="1">
      <c r="D129" s="99"/>
      <c r="E129" s="100"/>
      <c r="F129" s="100"/>
      <c r="G129" s="100"/>
    </row>
    <row r="130" spans="2:7" s="92" customFormat="1" ht="12.75" customHeight="1">
      <c r="B130" s="96"/>
      <c r="D130" s="99"/>
      <c r="E130" s="99"/>
      <c r="F130" s="99"/>
      <c r="G130" s="99"/>
    </row>
    <row r="131" spans="2:7" s="92" customFormat="1" ht="12.75" customHeight="1">
      <c r="B131" s="96" t="s">
        <v>166</v>
      </c>
      <c r="D131" s="99"/>
      <c r="E131" s="99" t="s">
        <v>165</v>
      </c>
      <c r="F131" s="99"/>
      <c r="G131" s="99"/>
    </row>
    <row r="132" spans="2:7" s="92" customFormat="1" ht="12.75" customHeight="1">
      <c r="B132" s="96" t="s">
        <v>172</v>
      </c>
      <c r="D132" s="99"/>
      <c r="E132" s="99" t="s">
        <v>206</v>
      </c>
      <c r="F132" s="99"/>
      <c r="G132" s="99"/>
    </row>
    <row r="133" spans="2:7" s="92" customFormat="1" ht="12.75" customHeight="1">
      <c r="B133" s="96"/>
      <c r="D133" s="99"/>
      <c r="E133" s="99"/>
      <c r="F133" s="99"/>
      <c r="G133" s="99"/>
    </row>
    <row r="134" spans="2:7" s="92" customFormat="1" ht="12.75" customHeight="1">
      <c r="B134" s="96"/>
      <c r="D134" s="99"/>
      <c r="E134" s="99"/>
      <c r="F134" s="99"/>
      <c r="G134" s="99"/>
    </row>
    <row r="135" spans="4:7" s="92" customFormat="1" ht="12.75" customHeight="1">
      <c r="D135" s="99"/>
      <c r="E135" s="99" t="s">
        <v>167</v>
      </c>
      <c r="F135" s="99"/>
      <c r="G135" s="99"/>
    </row>
    <row r="136" spans="4:7" s="92" customFormat="1" ht="13.5">
      <c r="D136" s="93"/>
      <c r="E136" s="99" t="s">
        <v>182</v>
      </c>
      <c r="F136" s="99"/>
      <c r="G136" s="99"/>
    </row>
    <row r="137" spans="2:7" s="92" customFormat="1" ht="13.5">
      <c r="B137" s="96"/>
      <c r="D137" s="99"/>
      <c r="E137" s="99"/>
      <c r="F137" s="99"/>
      <c r="G137" s="99"/>
    </row>
    <row r="138" spans="2:7" s="92" customFormat="1" ht="13.5">
      <c r="B138" s="96"/>
      <c r="D138" s="99"/>
      <c r="E138" s="99"/>
      <c r="F138" s="99"/>
      <c r="G138" s="99"/>
    </row>
    <row r="139" spans="2:7" s="92" customFormat="1" ht="13.5">
      <c r="B139" s="96" t="s">
        <v>169</v>
      </c>
      <c r="D139" s="99"/>
      <c r="E139" s="99" t="s">
        <v>168</v>
      </c>
      <c r="F139" s="99"/>
      <c r="G139" s="99"/>
    </row>
    <row r="140" spans="2:7" s="92" customFormat="1" ht="13.5">
      <c r="B140" s="96" t="s">
        <v>173</v>
      </c>
      <c r="D140" s="99"/>
      <c r="E140" s="99" t="s">
        <v>170</v>
      </c>
      <c r="F140" s="99"/>
      <c r="G140" s="99"/>
    </row>
    <row r="141" spans="3:4" s="6" customFormat="1" ht="13.5">
      <c r="C141" s="56"/>
      <c r="D141" s="55"/>
    </row>
    <row r="142" spans="1:4" s="6" customFormat="1" ht="12.75">
      <c r="A142" s="130"/>
      <c r="B142" s="130"/>
      <c r="C142" s="131"/>
      <c r="D142" s="130"/>
    </row>
    <row r="143" spans="1:4" s="6" customFormat="1" ht="12.75">
      <c r="A143" s="130"/>
      <c r="B143" s="130"/>
      <c r="C143" s="131"/>
      <c r="D143" s="130"/>
    </row>
  </sheetData>
  <sheetProtection selectLockedCells="1" selectUnlockedCells="1"/>
  <mergeCells count="16">
    <mergeCell ref="B6:J6"/>
    <mergeCell ref="I11:I12"/>
    <mergeCell ref="J11:J12"/>
    <mergeCell ref="I1:J1"/>
    <mergeCell ref="I3:J3"/>
    <mergeCell ref="I2:J2"/>
    <mergeCell ref="E2:H2"/>
    <mergeCell ref="D11:D12"/>
    <mergeCell ref="B8:J8"/>
    <mergeCell ref="F11:F12"/>
    <mergeCell ref="G11:G12"/>
    <mergeCell ref="B11:B12"/>
    <mergeCell ref="C11:C12"/>
    <mergeCell ref="E11:E12"/>
    <mergeCell ref="H11:H12"/>
    <mergeCell ref="B7:E7"/>
  </mergeCells>
  <printOptions/>
  <pageMargins left="0.17" right="0.15748031496062992" top="0.21" bottom="0.2362204724409449" header="0.75" footer="0.15748031496062992"/>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2:G262"/>
  <sheetViews>
    <sheetView tabSelected="1" zoomScale="68" zoomScaleNormal="68" zoomScaleSheetLayoutView="75" zoomScalePageLayoutView="0" workbookViewId="0" topLeftCell="A230">
      <selection activeCell="E258" sqref="E258:F259"/>
    </sheetView>
  </sheetViews>
  <sheetFormatPr defaultColWidth="95.57421875" defaultRowHeight="12.75"/>
  <cols>
    <col min="1" max="1" width="1.8515625" style="174" customWidth="1"/>
    <col min="2" max="2" width="97.140625" style="174" customWidth="1"/>
    <col min="3" max="3" width="15.421875" style="174" customWidth="1"/>
    <col min="4" max="5" width="20.7109375" style="174" customWidth="1"/>
    <col min="6" max="6" width="20.7109375" style="314" customWidth="1"/>
    <col min="7" max="7" width="44.28125" style="185" customWidth="1"/>
    <col min="8" max="16384" width="95.57421875" style="174" customWidth="1"/>
  </cols>
  <sheetData>
    <row r="2" spans="6:7" s="179" customFormat="1" ht="15">
      <c r="F2" s="307"/>
      <c r="G2" s="180"/>
    </row>
    <row r="3" spans="2:7" s="179" customFormat="1" ht="13.5" customHeight="1">
      <c r="B3" s="181" t="s">
        <v>0</v>
      </c>
      <c r="F3" s="307"/>
      <c r="G3" s="180"/>
    </row>
    <row r="4" spans="2:7" s="179" customFormat="1" ht="13.5" customHeight="1">
      <c r="B4" s="181"/>
      <c r="D4" s="339" t="s">
        <v>208</v>
      </c>
      <c r="E4" s="339"/>
      <c r="F4" s="308"/>
      <c r="G4" s="180"/>
    </row>
    <row r="5" spans="2:7" s="179" customFormat="1" ht="13.5" customHeight="1">
      <c r="B5" s="181"/>
      <c r="D5" s="182" t="s">
        <v>226</v>
      </c>
      <c r="F5" s="307"/>
      <c r="G5" s="180"/>
    </row>
    <row r="6" spans="2:7" s="179" customFormat="1" ht="13.5" customHeight="1">
      <c r="B6" s="181"/>
      <c r="C6" s="183"/>
      <c r="F6" s="307"/>
      <c r="G6" s="180"/>
    </row>
    <row r="7" spans="2:7" s="179" customFormat="1" ht="15">
      <c r="B7" s="169" t="s">
        <v>234</v>
      </c>
      <c r="C7" s="169"/>
      <c r="D7" s="169"/>
      <c r="E7" s="184"/>
      <c r="F7" s="309"/>
      <c r="G7" s="180"/>
    </row>
    <row r="8" spans="2:7" s="179" customFormat="1" ht="15">
      <c r="B8" s="333" t="s">
        <v>235</v>
      </c>
      <c r="C8" s="333"/>
      <c r="F8" s="307"/>
      <c r="G8" s="180"/>
    </row>
    <row r="9" spans="2:7" s="179" customFormat="1" ht="15">
      <c r="B9" s="339"/>
      <c r="C9" s="339"/>
      <c r="D9" s="339"/>
      <c r="F9" s="307"/>
      <c r="G9" s="180"/>
    </row>
    <row r="10" spans="2:7" s="179" customFormat="1" ht="15">
      <c r="B10" s="170"/>
      <c r="C10" s="170"/>
      <c r="D10" s="170"/>
      <c r="F10" s="310" t="s">
        <v>1</v>
      </c>
      <c r="G10" s="180"/>
    </row>
    <row r="11" spans="2:7" s="179" customFormat="1" ht="15">
      <c r="B11" s="170"/>
      <c r="C11" s="170"/>
      <c r="D11" s="170"/>
      <c r="F11" s="307"/>
      <c r="G11" s="180"/>
    </row>
    <row r="12" spans="6:7" s="179" customFormat="1" ht="25.5" customHeight="1" thickBot="1">
      <c r="F12" s="311" t="s">
        <v>2</v>
      </c>
      <c r="G12" s="180"/>
    </row>
    <row r="13" spans="2:6" ht="15" customHeight="1" thickBot="1">
      <c r="B13" s="342" t="s">
        <v>3</v>
      </c>
      <c r="C13" s="344" t="s">
        <v>4</v>
      </c>
      <c r="D13" s="346" t="s">
        <v>227</v>
      </c>
      <c r="E13" s="348" t="s">
        <v>232</v>
      </c>
      <c r="F13" s="340" t="s">
        <v>233</v>
      </c>
    </row>
    <row r="14" spans="2:6" ht="36.75" customHeight="1" thickBot="1">
      <c r="B14" s="343"/>
      <c r="C14" s="345"/>
      <c r="D14" s="347"/>
      <c r="E14" s="349"/>
      <c r="F14" s="341"/>
    </row>
    <row r="15" spans="2:6" ht="18" customHeight="1" thickBot="1">
      <c r="B15" s="290">
        <v>1</v>
      </c>
      <c r="C15" s="291" t="s">
        <v>159</v>
      </c>
      <c r="D15" s="292" t="s">
        <v>228</v>
      </c>
      <c r="E15" s="293">
        <v>4</v>
      </c>
      <c r="F15" s="312" t="s">
        <v>237</v>
      </c>
    </row>
    <row r="16" spans="2:7" ht="15" customHeight="1">
      <c r="B16" s="286" t="s">
        <v>5</v>
      </c>
      <c r="C16" s="287"/>
      <c r="D16" s="288">
        <f>D17</f>
        <v>40499.19999999999</v>
      </c>
      <c r="E16" s="289">
        <f>E17</f>
        <v>76235</v>
      </c>
      <c r="F16" s="321">
        <f>E16-D16</f>
        <v>35735.80000000001</v>
      </c>
      <c r="G16" s="173" t="e">
        <f>D16-E16-F16-#REF!-#REF!</f>
        <v>#REF!</v>
      </c>
    </row>
    <row r="17" spans="2:7" ht="15" customHeight="1">
      <c r="B17" s="186" t="s">
        <v>6</v>
      </c>
      <c r="C17" s="67"/>
      <c r="D17" s="68">
        <f>D18+D41</f>
        <v>40499.19999999999</v>
      </c>
      <c r="E17" s="260">
        <f>E18+E41</f>
        <v>76235</v>
      </c>
      <c r="F17" s="322">
        <f aca="true" t="shared" si="0" ref="F17:F79">E17-D17</f>
        <v>35735.80000000001</v>
      </c>
      <c r="G17" s="173" t="e">
        <f>D17-E17-F17-#REF!-#REF!</f>
        <v>#REF!</v>
      </c>
    </row>
    <row r="18" spans="2:7" ht="15" customHeight="1">
      <c r="B18" s="187" t="s">
        <v>7</v>
      </c>
      <c r="C18" s="70"/>
      <c r="D18" s="71">
        <f>D20+D22</f>
        <v>40099.19999999999</v>
      </c>
      <c r="E18" s="261">
        <f>E20+E22</f>
        <v>40099</v>
      </c>
      <c r="F18" s="322">
        <f t="shared" si="0"/>
        <v>-0.19999999998981366</v>
      </c>
      <c r="G18" s="173" t="e">
        <f>D18-E18-F18-#REF!-#REF!</f>
        <v>#REF!</v>
      </c>
    </row>
    <row r="19" spans="2:7" ht="19.5" customHeight="1" hidden="1">
      <c r="B19" s="188" t="s">
        <v>8</v>
      </c>
      <c r="C19" s="70"/>
      <c r="D19" s="71">
        <f>D20</f>
        <v>0</v>
      </c>
      <c r="E19" s="261">
        <f>E20</f>
        <v>0</v>
      </c>
      <c r="F19" s="322">
        <f t="shared" si="0"/>
        <v>0</v>
      </c>
      <c r="G19" s="173" t="e">
        <f>D19-E19-F19-#REF!-#REF!</f>
        <v>#REF!</v>
      </c>
    </row>
    <row r="20" spans="2:7" ht="36.75" customHeight="1" hidden="1">
      <c r="B20" s="188" t="s">
        <v>9</v>
      </c>
      <c r="C20" s="73" t="s">
        <v>10</v>
      </c>
      <c r="D20" s="71">
        <f>D21</f>
        <v>0</v>
      </c>
      <c r="E20" s="261">
        <f>E21</f>
        <v>0</v>
      </c>
      <c r="F20" s="322">
        <f t="shared" si="0"/>
        <v>0</v>
      </c>
      <c r="G20" s="173" t="e">
        <f>D20-E20-F20-#REF!-#REF!</f>
        <v>#REF!</v>
      </c>
    </row>
    <row r="21" spans="2:7" ht="17.25" customHeight="1" hidden="1">
      <c r="B21" s="189" t="s">
        <v>11</v>
      </c>
      <c r="C21" s="75" t="s">
        <v>12</v>
      </c>
      <c r="D21" s="76">
        <v>0</v>
      </c>
      <c r="E21" s="262"/>
      <c r="F21" s="322">
        <f t="shared" si="0"/>
        <v>0</v>
      </c>
      <c r="G21" s="173" t="e">
        <f>D21-E21-F21-#REF!-#REF!</f>
        <v>#REF!</v>
      </c>
    </row>
    <row r="22" spans="2:7" ht="15" customHeight="1">
      <c r="B22" s="188" t="s">
        <v>13</v>
      </c>
      <c r="C22" s="73" t="s">
        <v>14</v>
      </c>
      <c r="D22" s="77">
        <f>D23</f>
        <v>40099.19999999999</v>
      </c>
      <c r="E22" s="263">
        <f>E23</f>
        <v>40099</v>
      </c>
      <c r="F22" s="322">
        <f t="shared" si="0"/>
        <v>-0.19999999998981366</v>
      </c>
      <c r="G22" s="173" t="e">
        <f>D22-E22-F22-#REF!-#REF!</f>
        <v>#REF!</v>
      </c>
    </row>
    <row r="23" spans="2:7" ht="18" customHeight="1">
      <c r="B23" s="190" t="s">
        <v>15</v>
      </c>
      <c r="C23" s="70" t="s">
        <v>16</v>
      </c>
      <c r="D23" s="77">
        <f>D24+D25+D26+D27+D28+D29+D30+D31+D32+D33+D34+D35+D36+D37+D38+D39+D40</f>
        <v>40099.19999999999</v>
      </c>
      <c r="E23" s="263">
        <f>E24+E25+E26+E27+E28+E29+E30+E31+E32+E33+E34+E35+E36+E37+E38+E39+E40</f>
        <v>40099</v>
      </c>
      <c r="F23" s="322">
        <f t="shared" si="0"/>
        <v>-0.19999999998981366</v>
      </c>
      <c r="G23" s="173" t="e">
        <f>D23-E23-F23-#REF!-#REF!</f>
        <v>#REF!</v>
      </c>
    </row>
    <row r="24" spans="2:7" ht="77.25" customHeight="1">
      <c r="B24" s="191" t="s">
        <v>183</v>
      </c>
      <c r="C24" s="80" t="s">
        <v>17</v>
      </c>
      <c r="D24" s="81">
        <v>7226.699999999997</v>
      </c>
      <c r="E24" s="264">
        <v>7227</v>
      </c>
      <c r="F24" s="306">
        <f t="shared" si="0"/>
        <v>0.3000000000029104</v>
      </c>
      <c r="G24" s="173" t="e">
        <f>D24-E24-F24-#REF!-#REF!</f>
        <v>#REF!</v>
      </c>
    </row>
    <row r="25" spans="2:7" ht="41.25" customHeight="1">
      <c r="B25" s="191" t="s">
        <v>18</v>
      </c>
      <c r="C25" s="80" t="s">
        <v>19</v>
      </c>
      <c r="D25" s="81">
        <v>850.1999999999998</v>
      </c>
      <c r="E25" s="264">
        <v>850</v>
      </c>
      <c r="F25" s="306">
        <f t="shared" si="0"/>
        <v>-0.1999999999998181</v>
      </c>
      <c r="G25" s="173" t="e">
        <f>D25-E25-F25-#REF!-#REF!</f>
        <v>#REF!</v>
      </c>
    </row>
    <row r="26" spans="2:7" ht="52.5" customHeight="1">
      <c r="B26" s="191" t="s">
        <v>184</v>
      </c>
      <c r="C26" s="80" t="s">
        <v>177</v>
      </c>
      <c r="D26" s="192">
        <v>1000</v>
      </c>
      <c r="E26" s="265">
        <v>1000</v>
      </c>
      <c r="F26" s="306">
        <f t="shared" si="0"/>
        <v>0</v>
      </c>
      <c r="G26" s="173" t="e">
        <f>D26-E26-F26-#REF!-#REF!</f>
        <v>#REF!</v>
      </c>
    </row>
    <row r="27" spans="2:7" ht="123.75" customHeight="1">
      <c r="B27" s="191" t="s">
        <v>20</v>
      </c>
      <c r="C27" s="80" t="s">
        <v>21</v>
      </c>
      <c r="D27" s="81">
        <v>7200</v>
      </c>
      <c r="E27" s="264">
        <v>7200</v>
      </c>
      <c r="F27" s="306">
        <f t="shared" si="0"/>
        <v>0</v>
      </c>
      <c r="G27" s="173" t="e">
        <f>D27-E27-F27-#REF!-#REF!</f>
        <v>#REF!</v>
      </c>
    </row>
    <row r="28" spans="2:7" ht="51.75" customHeight="1">
      <c r="B28" s="191" t="s">
        <v>22</v>
      </c>
      <c r="C28" s="80" t="s">
        <v>23</v>
      </c>
      <c r="D28" s="81">
        <v>1386.1000000000004</v>
      </c>
      <c r="E28" s="264">
        <v>1386</v>
      </c>
      <c r="F28" s="306">
        <f t="shared" si="0"/>
        <v>-0.1000000000003638</v>
      </c>
      <c r="G28" s="173" t="e">
        <f>D28-E28-F28-#REF!-#REF!</f>
        <v>#REF!</v>
      </c>
    </row>
    <row r="29" spans="2:7" ht="64.5" customHeight="1">
      <c r="B29" s="193" t="s">
        <v>24</v>
      </c>
      <c r="C29" s="80" t="s">
        <v>25</v>
      </c>
      <c r="D29" s="81">
        <v>5725.199999999997</v>
      </c>
      <c r="E29" s="264">
        <v>5725</v>
      </c>
      <c r="F29" s="306">
        <f t="shared" si="0"/>
        <v>-0.19999999999708962</v>
      </c>
      <c r="G29" s="173" t="e">
        <f>D29-E29-F29-#REF!-#REF!</f>
        <v>#REF!</v>
      </c>
    </row>
    <row r="30" spans="2:7" ht="64.5" customHeight="1">
      <c r="B30" s="191" t="s">
        <v>26</v>
      </c>
      <c r="C30" s="80" t="s">
        <v>27</v>
      </c>
      <c r="D30" s="81">
        <v>191.39999999999986</v>
      </c>
      <c r="E30" s="264">
        <v>191</v>
      </c>
      <c r="F30" s="306">
        <f t="shared" si="0"/>
        <v>-0.3999999999998636</v>
      </c>
      <c r="G30" s="173" t="e">
        <f>D30-E30-F30-#REF!-#REF!</f>
        <v>#REF!</v>
      </c>
    </row>
    <row r="31" spans="2:7" ht="46.5" customHeight="1">
      <c r="B31" s="191" t="s">
        <v>28</v>
      </c>
      <c r="C31" s="80" t="s">
        <v>29</v>
      </c>
      <c r="D31" s="81">
        <v>160</v>
      </c>
      <c r="E31" s="264">
        <v>160</v>
      </c>
      <c r="F31" s="306">
        <f t="shared" si="0"/>
        <v>0</v>
      </c>
      <c r="G31" s="173" t="e">
        <f>D31-E31-F31-#REF!-#REF!</f>
        <v>#REF!</v>
      </c>
    </row>
    <row r="32" spans="2:7" ht="27" customHeight="1">
      <c r="B32" s="191" t="s">
        <v>178</v>
      </c>
      <c r="C32" s="80" t="s">
        <v>30</v>
      </c>
      <c r="D32" s="81">
        <v>15.099999999999994</v>
      </c>
      <c r="E32" s="264">
        <v>15</v>
      </c>
      <c r="F32" s="306">
        <f t="shared" si="0"/>
        <v>-0.09999999999999432</v>
      </c>
      <c r="G32" s="173" t="e">
        <f>D32-E32-F32-#REF!-#REF!</f>
        <v>#REF!</v>
      </c>
    </row>
    <row r="33" spans="2:7" ht="88.5" customHeight="1">
      <c r="B33" s="194" t="s">
        <v>185</v>
      </c>
      <c r="C33" s="86" t="s">
        <v>32</v>
      </c>
      <c r="D33" s="81">
        <v>3000</v>
      </c>
      <c r="E33" s="264">
        <v>3000</v>
      </c>
      <c r="F33" s="306">
        <f t="shared" si="0"/>
        <v>0</v>
      </c>
      <c r="G33" s="173" t="e">
        <f>D33-E33-F33-#REF!-#REF!</f>
        <v>#REF!</v>
      </c>
    </row>
    <row r="34" spans="2:7" ht="97.5" customHeight="1">
      <c r="B34" s="191" t="s">
        <v>179</v>
      </c>
      <c r="C34" s="86" t="s">
        <v>33</v>
      </c>
      <c r="D34" s="81">
        <v>6968.299999999996</v>
      </c>
      <c r="E34" s="264">
        <v>6968</v>
      </c>
      <c r="F34" s="306">
        <f t="shared" si="0"/>
        <v>-0.2999999999956344</v>
      </c>
      <c r="G34" s="173" t="e">
        <f>D34-E34-F34-#REF!-#REF!</f>
        <v>#REF!</v>
      </c>
    </row>
    <row r="35" spans="2:7" ht="64.5" customHeight="1">
      <c r="B35" s="191" t="s">
        <v>34</v>
      </c>
      <c r="C35" s="87" t="s">
        <v>35</v>
      </c>
      <c r="D35" s="88">
        <v>4649.699999999997</v>
      </c>
      <c r="E35" s="266">
        <v>4650</v>
      </c>
      <c r="F35" s="306">
        <f t="shared" si="0"/>
        <v>0.3000000000029104</v>
      </c>
      <c r="G35" s="173" t="e">
        <f>D35-E35-F35-#REF!-#REF!</f>
        <v>#REF!</v>
      </c>
    </row>
    <row r="36" spans="2:7" ht="109.5" customHeight="1">
      <c r="B36" s="175" t="s">
        <v>186</v>
      </c>
      <c r="C36" s="90" t="s">
        <v>36</v>
      </c>
      <c r="D36" s="91">
        <v>15.900000000000006</v>
      </c>
      <c r="E36" s="267">
        <v>16</v>
      </c>
      <c r="F36" s="306">
        <f t="shared" si="0"/>
        <v>0.09999999999999432</v>
      </c>
      <c r="G36" s="173" t="e">
        <f>D36-E36-F36-#REF!-#REF!</f>
        <v>#REF!</v>
      </c>
    </row>
    <row r="37" spans="2:7" ht="75.75" customHeight="1">
      <c r="B37" s="175" t="s">
        <v>225</v>
      </c>
      <c r="C37" s="90" t="s">
        <v>37</v>
      </c>
      <c r="D37" s="91">
        <v>50.599999999999966</v>
      </c>
      <c r="E37" s="267">
        <v>51</v>
      </c>
      <c r="F37" s="306">
        <f t="shared" si="0"/>
        <v>0.4000000000000341</v>
      </c>
      <c r="G37" s="173" t="e">
        <f>D37-E37-F37-#REF!-#REF!</f>
        <v>#REF!</v>
      </c>
    </row>
    <row r="38" spans="2:7" ht="88.5" customHeight="1">
      <c r="B38" s="175" t="s">
        <v>187</v>
      </c>
      <c r="C38" s="90" t="s">
        <v>200</v>
      </c>
      <c r="D38" s="91">
        <v>100</v>
      </c>
      <c r="E38" s="267">
        <v>100</v>
      </c>
      <c r="F38" s="306">
        <f t="shared" si="0"/>
        <v>0</v>
      </c>
      <c r="G38" s="173" t="e">
        <f>D38-E38-F38-#REF!-#REF!</f>
        <v>#REF!</v>
      </c>
    </row>
    <row r="39" spans="2:7" ht="35.25" customHeight="1">
      <c r="B39" s="175" t="s">
        <v>220</v>
      </c>
      <c r="C39" s="86" t="s">
        <v>221</v>
      </c>
      <c r="D39" s="117">
        <v>1500</v>
      </c>
      <c r="E39" s="294">
        <v>1500</v>
      </c>
      <c r="F39" s="306">
        <f t="shared" si="0"/>
        <v>0</v>
      </c>
      <c r="G39" s="173" t="e">
        <f>D39-E39-F39-#REF!-#REF!</f>
        <v>#REF!</v>
      </c>
    </row>
    <row r="40" spans="2:7" ht="36" customHeight="1">
      <c r="B40" s="175" t="s">
        <v>222</v>
      </c>
      <c r="C40" s="86" t="s">
        <v>223</v>
      </c>
      <c r="D40" s="117">
        <v>60</v>
      </c>
      <c r="E40" s="294">
        <v>60</v>
      </c>
      <c r="F40" s="306">
        <f t="shared" si="0"/>
        <v>0</v>
      </c>
      <c r="G40" s="173" t="e">
        <f>D40-E40-F40-#REF!-#REF!</f>
        <v>#REF!</v>
      </c>
    </row>
    <row r="41" spans="2:7" ht="15">
      <c r="B41" s="195" t="s">
        <v>38</v>
      </c>
      <c r="C41" s="70"/>
      <c r="D41" s="172">
        <f>D42+D44</f>
        <v>400</v>
      </c>
      <c r="E41" s="269">
        <f>E42+E44</f>
        <v>36136</v>
      </c>
      <c r="F41" s="322">
        <f t="shared" si="0"/>
        <v>35736</v>
      </c>
      <c r="G41" s="173" t="e">
        <f>D41-E41-F41-#REF!-#REF!</f>
        <v>#REF!</v>
      </c>
    </row>
    <row r="42" spans="1:7" ht="15">
      <c r="A42" s="257"/>
      <c r="B42" s="259" t="s">
        <v>39</v>
      </c>
      <c r="C42" s="300" t="s">
        <v>40</v>
      </c>
      <c r="D42" s="301">
        <f>D43</f>
        <v>0</v>
      </c>
      <c r="E42" s="302">
        <f>E43</f>
        <v>35736</v>
      </c>
      <c r="F42" s="306">
        <f t="shared" si="0"/>
        <v>35736</v>
      </c>
      <c r="G42" s="173" t="e">
        <f>D42-E42-F42-#REF!-#REF!</f>
        <v>#REF!</v>
      </c>
    </row>
    <row r="43" spans="1:7" ht="15">
      <c r="A43" s="257"/>
      <c r="B43" s="258" t="s">
        <v>41</v>
      </c>
      <c r="C43" s="303" t="s">
        <v>42</v>
      </c>
      <c r="D43" s="304">
        <v>0</v>
      </c>
      <c r="E43" s="305">
        <v>35736</v>
      </c>
      <c r="F43" s="306">
        <f t="shared" si="0"/>
        <v>35736</v>
      </c>
      <c r="G43" s="173" t="e">
        <f>D43-E43-F43-#REF!-#REF!</f>
        <v>#REF!</v>
      </c>
    </row>
    <row r="44" spans="2:7" ht="15">
      <c r="B44" s="171" t="s">
        <v>43</v>
      </c>
      <c r="C44" s="70" t="s">
        <v>44</v>
      </c>
      <c r="D44" s="177">
        <f>D45</f>
        <v>400</v>
      </c>
      <c r="E44" s="270">
        <f>E45</f>
        <v>400</v>
      </c>
      <c r="F44" s="322">
        <f t="shared" si="0"/>
        <v>0</v>
      </c>
      <c r="G44" s="173" t="e">
        <f>D44-E44-F44-#REF!-#REF!</f>
        <v>#REF!</v>
      </c>
    </row>
    <row r="45" spans="2:7" ht="15">
      <c r="B45" s="178" t="s">
        <v>45</v>
      </c>
      <c r="C45" s="86" t="s">
        <v>46</v>
      </c>
      <c r="D45" s="176">
        <v>400</v>
      </c>
      <c r="E45" s="271">
        <v>400</v>
      </c>
      <c r="F45" s="306">
        <f t="shared" si="0"/>
        <v>0</v>
      </c>
      <c r="G45" s="173" t="e">
        <f>D45-E45-F45-#REF!-#REF!</f>
        <v>#REF!</v>
      </c>
    </row>
    <row r="46" spans="2:7" ht="15" hidden="1">
      <c r="B46" s="171" t="s">
        <v>190</v>
      </c>
      <c r="C46" s="70" t="s">
        <v>191</v>
      </c>
      <c r="D46" s="177">
        <f>D47</f>
        <v>0</v>
      </c>
      <c r="E46" s="270">
        <f>E47</f>
        <v>0</v>
      </c>
      <c r="F46" s="306">
        <f t="shared" si="0"/>
        <v>0</v>
      </c>
      <c r="G46" s="173" t="e">
        <f>D46-E46-F46-#REF!-#REF!</f>
        <v>#REF!</v>
      </c>
    </row>
    <row r="47" spans="2:7" ht="14.25" customHeight="1" hidden="1">
      <c r="B47" s="178" t="s">
        <v>192</v>
      </c>
      <c r="C47" s="86" t="s">
        <v>193</v>
      </c>
      <c r="D47" s="176"/>
      <c r="E47" s="271"/>
      <c r="F47" s="306">
        <f t="shared" si="0"/>
        <v>0</v>
      </c>
      <c r="G47" s="173" t="e">
        <f>D47-E47-F47-#REF!-#REF!</f>
        <v>#REF!</v>
      </c>
    </row>
    <row r="48" spans="2:7" ht="15">
      <c r="B48" s="187" t="s">
        <v>47</v>
      </c>
      <c r="C48" s="73"/>
      <c r="D48" s="196"/>
      <c r="E48" s="272"/>
      <c r="F48" s="306"/>
      <c r="G48" s="173" t="e">
        <f>D48-E48-F48-#REF!-#REF!</f>
        <v>#REF!</v>
      </c>
    </row>
    <row r="49" spans="2:7" ht="15">
      <c r="B49" s="197" t="s">
        <v>213</v>
      </c>
      <c r="C49" s="73"/>
      <c r="D49" s="196">
        <f>D52+D68</f>
        <v>32928</v>
      </c>
      <c r="E49" s="272">
        <f>E52+E68</f>
        <v>33078</v>
      </c>
      <c r="F49" s="322">
        <f t="shared" si="0"/>
        <v>150</v>
      </c>
      <c r="G49" s="173" t="e">
        <f>D49-E49-F49-#REF!-#REF!</f>
        <v>#REF!</v>
      </c>
    </row>
    <row r="50" spans="2:7" ht="15">
      <c r="B50" s="197" t="s">
        <v>214</v>
      </c>
      <c r="C50" s="73"/>
      <c r="D50" s="196">
        <f>D53+D69</f>
        <v>32928</v>
      </c>
      <c r="E50" s="272">
        <f>E53+E69</f>
        <v>33078</v>
      </c>
      <c r="F50" s="322">
        <f t="shared" si="0"/>
        <v>150</v>
      </c>
      <c r="G50" s="173" t="e">
        <f>D50-E50-F50-#REF!-#REF!</f>
        <v>#REF!</v>
      </c>
    </row>
    <row r="51" spans="2:7" ht="15">
      <c r="B51" s="198" t="s">
        <v>48</v>
      </c>
      <c r="C51" s="199" t="s">
        <v>17</v>
      </c>
      <c r="D51" s="196"/>
      <c r="E51" s="272"/>
      <c r="F51" s="306"/>
      <c r="G51" s="173" t="e">
        <f>D51-E51-F51-#REF!-#REF!</f>
        <v>#REF!</v>
      </c>
    </row>
    <row r="52" spans="2:7" ht="15">
      <c r="B52" s="197" t="s">
        <v>213</v>
      </c>
      <c r="C52" s="199"/>
      <c r="D52" s="196">
        <f>+D56+D59+D62</f>
        <v>31689</v>
      </c>
      <c r="E52" s="272">
        <f>+E56+E59+E62</f>
        <v>31689</v>
      </c>
      <c r="F52" s="322">
        <f t="shared" si="0"/>
        <v>0</v>
      </c>
      <c r="G52" s="173" t="e">
        <f>D52-E52-F52-#REF!-#REF!</f>
        <v>#REF!</v>
      </c>
    </row>
    <row r="53" spans="2:7" ht="15">
      <c r="B53" s="197" t="s">
        <v>214</v>
      </c>
      <c r="C53" s="199"/>
      <c r="D53" s="196">
        <f>+D57+D60+D63</f>
        <v>31689</v>
      </c>
      <c r="E53" s="272">
        <f>+E57+E60+E63</f>
        <v>31689</v>
      </c>
      <c r="F53" s="322">
        <f t="shared" si="0"/>
        <v>0</v>
      </c>
      <c r="G53" s="173" t="e">
        <f>D53-E53-F53-#REF!-#REF!</f>
        <v>#REF!</v>
      </c>
    </row>
    <row r="54" spans="2:7" ht="15">
      <c r="B54" s="198"/>
      <c r="C54" s="199"/>
      <c r="D54" s="196"/>
      <c r="E54" s="272"/>
      <c r="F54" s="322"/>
      <c r="G54" s="173" t="e">
        <f>D54-E54-F54-#REF!-#REF!</f>
        <v>#REF!</v>
      </c>
    </row>
    <row r="55" spans="2:7" ht="15">
      <c r="B55" s="198" t="s">
        <v>49</v>
      </c>
      <c r="C55" s="199">
        <v>10</v>
      </c>
      <c r="D55" s="196"/>
      <c r="E55" s="272"/>
      <c r="F55" s="322"/>
      <c r="G55" s="173" t="e">
        <f>D55-E55-F55-#REF!-#REF!</f>
        <v>#REF!</v>
      </c>
    </row>
    <row r="56" spans="2:7" ht="15">
      <c r="B56" s="197" t="s">
        <v>213</v>
      </c>
      <c r="C56" s="199"/>
      <c r="D56" s="200">
        <f>D78</f>
        <v>23787</v>
      </c>
      <c r="E56" s="273">
        <f>E78</f>
        <v>23787</v>
      </c>
      <c r="F56" s="322">
        <f t="shared" si="0"/>
        <v>0</v>
      </c>
      <c r="G56" s="173" t="e">
        <f>D56-E56-F56-#REF!-#REF!</f>
        <v>#REF!</v>
      </c>
    </row>
    <row r="57" spans="2:7" ht="15">
      <c r="B57" s="197" t="s">
        <v>214</v>
      </c>
      <c r="C57" s="199"/>
      <c r="D57" s="200">
        <f>D79</f>
        <v>23787</v>
      </c>
      <c r="E57" s="273">
        <v>23787</v>
      </c>
      <c r="F57" s="322">
        <f t="shared" si="0"/>
        <v>0</v>
      </c>
      <c r="G57" s="173" t="e">
        <f>D57-E57-F57-#REF!-#REF!</f>
        <v>#REF!</v>
      </c>
    </row>
    <row r="58" spans="2:7" ht="15">
      <c r="B58" s="198" t="s">
        <v>50</v>
      </c>
      <c r="C58" s="199">
        <v>20</v>
      </c>
      <c r="D58" s="201"/>
      <c r="E58" s="274"/>
      <c r="F58" s="322"/>
      <c r="G58" s="173" t="e">
        <f>D58-E58-F58-#REF!-#REF!</f>
        <v>#REF!</v>
      </c>
    </row>
    <row r="59" spans="2:7" ht="15">
      <c r="B59" s="197" t="s">
        <v>213</v>
      </c>
      <c r="C59" s="199"/>
      <c r="D59" s="201">
        <f>D134</f>
        <v>7861</v>
      </c>
      <c r="E59" s="274">
        <f>E134</f>
        <v>7861</v>
      </c>
      <c r="F59" s="322">
        <f t="shared" si="0"/>
        <v>0</v>
      </c>
      <c r="G59" s="173" t="e">
        <f>D59-E59-F59-#REF!-#REF!</f>
        <v>#REF!</v>
      </c>
    </row>
    <row r="60" spans="2:7" ht="15">
      <c r="B60" s="197" t="s">
        <v>214</v>
      </c>
      <c r="C60" s="199"/>
      <c r="D60" s="201">
        <f>D135</f>
        <v>7861</v>
      </c>
      <c r="E60" s="201">
        <f>E135</f>
        <v>7861</v>
      </c>
      <c r="F60" s="324">
        <f>F135</f>
        <v>0</v>
      </c>
      <c r="G60" s="173" t="e">
        <f>D60-E60-F60-#REF!-#REF!</f>
        <v>#REF!</v>
      </c>
    </row>
    <row r="61" spans="2:7" ht="30.75">
      <c r="B61" s="195" t="s">
        <v>51</v>
      </c>
      <c r="C61" s="199" t="s">
        <v>52</v>
      </c>
      <c r="D61" s="201"/>
      <c r="E61" s="274"/>
      <c r="F61" s="322"/>
      <c r="G61" s="173" t="e">
        <f>D61-E61-F61-#REF!-#REF!</f>
        <v>#REF!</v>
      </c>
    </row>
    <row r="62" spans="2:7" ht="15">
      <c r="B62" s="197" t="s">
        <v>213</v>
      </c>
      <c r="C62" s="199"/>
      <c r="D62" s="202">
        <f>D213</f>
        <v>41</v>
      </c>
      <c r="E62" s="274">
        <v>41</v>
      </c>
      <c r="F62" s="322">
        <f t="shared" si="0"/>
        <v>0</v>
      </c>
      <c r="G62" s="173" t="e">
        <f>D62-E62-F62-#REF!-#REF!</f>
        <v>#REF!</v>
      </c>
    </row>
    <row r="63" spans="2:7" ht="15">
      <c r="B63" s="197" t="s">
        <v>214</v>
      </c>
      <c r="C63" s="199"/>
      <c r="D63" s="202">
        <f>D214</f>
        <v>41</v>
      </c>
      <c r="E63" s="274">
        <v>41</v>
      </c>
      <c r="F63" s="322">
        <f t="shared" si="0"/>
        <v>0</v>
      </c>
      <c r="G63" s="173" t="e">
        <f>D63-E63-F63-#REF!-#REF!</f>
        <v>#REF!</v>
      </c>
    </row>
    <row r="64" spans="2:7" ht="15">
      <c r="B64" s="198" t="s">
        <v>53</v>
      </c>
      <c r="C64" s="199">
        <v>70</v>
      </c>
      <c r="D64" s="203"/>
      <c r="E64" s="275"/>
      <c r="F64" s="306"/>
      <c r="G64" s="173" t="e">
        <f>D64-E64-F64-#REF!-#REF!</f>
        <v>#REF!</v>
      </c>
    </row>
    <row r="65" spans="2:7" ht="15">
      <c r="B65" s="204" t="s">
        <v>213</v>
      </c>
      <c r="C65" s="199"/>
      <c r="D65" s="203">
        <f>D68</f>
        <v>1239</v>
      </c>
      <c r="E65" s="275">
        <v>1389</v>
      </c>
      <c r="F65" s="322">
        <f t="shared" si="0"/>
        <v>150</v>
      </c>
      <c r="G65" s="173" t="e">
        <f>D65-E65-F65-#REF!-#REF!</f>
        <v>#REF!</v>
      </c>
    </row>
    <row r="66" spans="2:7" ht="15">
      <c r="B66" s="204" t="s">
        <v>214</v>
      </c>
      <c r="C66" s="199"/>
      <c r="D66" s="203">
        <f>D69</f>
        <v>1239</v>
      </c>
      <c r="E66" s="275">
        <v>1389</v>
      </c>
      <c r="F66" s="322">
        <f t="shared" si="0"/>
        <v>150</v>
      </c>
      <c r="G66" s="173" t="e">
        <f>D66-E66-F66-#REF!-#REF!</f>
        <v>#REF!</v>
      </c>
    </row>
    <row r="67" spans="2:7" ht="15">
      <c r="B67" s="198" t="s">
        <v>54</v>
      </c>
      <c r="C67" s="205">
        <v>71</v>
      </c>
      <c r="D67" s="206"/>
      <c r="E67" s="276"/>
      <c r="F67" s="306"/>
      <c r="G67" s="173" t="e">
        <f>D67-E67-F67-#REF!-#REF!</f>
        <v>#REF!</v>
      </c>
    </row>
    <row r="68" spans="2:7" ht="15">
      <c r="B68" s="204" t="s">
        <v>213</v>
      </c>
      <c r="C68" s="205"/>
      <c r="D68" s="206">
        <f>D223</f>
        <v>1239</v>
      </c>
      <c r="E68" s="276">
        <v>1389</v>
      </c>
      <c r="F68" s="306">
        <f t="shared" si="0"/>
        <v>150</v>
      </c>
      <c r="G68" s="173" t="e">
        <f>D68-E68-F68-#REF!-#REF!</f>
        <v>#REF!</v>
      </c>
    </row>
    <row r="69" spans="2:7" ht="15">
      <c r="B69" s="204" t="s">
        <v>214</v>
      </c>
      <c r="C69" s="205"/>
      <c r="D69" s="206">
        <f>D224</f>
        <v>1239</v>
      </c>
      <c r="E69" s="276">
        <v>1389</v>
      </c>
      <c r="F69" s="306">
        <f t="shared" si="0"/>
        <v>150</v>
      </c>
      <c r="G69" s="173" t="e">
        <f>D69-E69-F69-#REF!-#REF!</f>
        <v>#REF!</v>
      </c>
    </row>
    <row r="70" spans="2:7" ht="15">
      <c r="B70" s="195" t="s">
        <v>55</v>
      </c>
      <c r="C70" s="70" t="s">
        <v>56</v>
      </c>
      <c r="D70" s="203"/>
      <c r="E70" s="275"/>
      <c r="F70" s="306"/>
      <c r="G70" s="173" t="e">
        <f>D70-E70-F70-#REF!-#REF!</f>
        <v>#REF!</v>
      </c>
    </row>
    <row r="71" spans="2:7" ht="15">
      <c r="B71" s="207" t="s">
        <v>57</v>
      </c>
      <c r="C71" s="70" t="s">
        <v>58</v>
      </c>
      <c r="D71" s="203"/>
      <c r="E71" s="275"/>
      <c r="F71" s="306"/>
      <c r="G71" s="173" t="e">
        <f>D71-E71-F71-#REF!-#REF!</f>
        <v>#REF!</v>
      </c>
    </row>
    <row r="72" spans="2:7" ht="15">
      <c r="B72" s="208" t="s">
        <v>213</v>
      </c>
      <c r="C72" s="70"/>
      <c r="D72" s="203">
        <f>D75+D223</f>
        <v>32928</v>
      </c>
      <c r="E72" s="275">
        <f>E75+E223</f>
        <v>33078</v>
      </c>
      <c r="F72" s="322">
        <f t="shared" si="0"/>
        <v>150</v>
      </c>
      <c r="G72" s="173" t="e">
        <f>D72-E72-F72-#REF!-#REF!</f>
        <v>#REF!</v>
      </c>
    </row>
    <row r="73" spans="2:7" ht="15">
      <c r="B73" s="208" t="s">
        <v>214</v>
      </c>
      <c r="C73" s="70"/>
      <c r="D73" s="203">
        <f>D76+D224</f>
        <v>32928</v>
      </c>
      <c r="E73" s="275">
        <f>E76+E224</f>
        <v>33078</v>
      </c>
      <c r="F73" s="322">
        <f t="shared" si="0"/>
        <v>150</v>
      </c>
      <c r="G73" s="173" t="e">
        <f>D73-E73-F73-#REF!-#REF!</f>
        <v>#REF!</v>
      </c>
    </row>
    <row r="74" spans="2:7" ht="15">
      <c r="B74" s="198" t="s">
        <v>48</v>
      </c>
      <c r="C74" s="199" t="s">
        <v>17</v>
      </c>
      <c r="D74" s="196"/>
      <c r="E74" s="272"/>
      <c r="F74" s="306"/>
      <c r="G74" s="173" t="e">
        <f>D74-E74-F74-#REF!-#REF!</f>
        <v>#REF!</v>
      </c>
    </row>
    <row r="75" spans="2:7" ht="15">
      <c r="B75" s="208" t="s">
        <v>213</v>
      </c>
      <c r="C75" s="199"/>
      <c r="D75" s="196">
        <f>D78+D134+D213</f>
        <v>31689</v>
      </c>
      <c r="E75" s="272">
        <f>E78+E134+E213</f>
        <v>31689</v>
      </c>
      <c r="F75" s="306">
        <f t="shared" si="0"/>
        <v>0</v>
      </c>
      <c r="G75" s="173" t="e">
        <f>D75-E75-F75-#REF!-#REF!</f>
        <v>#REF!</v>
      </c>
    </row>
    <row r="76" spans="2:7" ht="15">
      <c r="B76" s="208" t="s">
        <v>214</v>
      </c>
      <c r="C76" s="199"/>
      <c r="D76" s="196">
        <f>D79+D135+D214</f>
        <v>31689</v>
      </c>
      <c r="E76" s="272">
        <f>E79+E135+E214</f>
        <v>31689</v>
      </c>
      <c r="F76" s="306">
        <f t="shared" si="0"/>
        <v>0</v>
      </c>
      <c r="G76" s="173" t="e">
        <f>D76-E76-F76-#REF!-#REF!</f>
        <v>#REF!</v>
      </c>
    </row>
    <row r="77" spans="2:7" ht="15">
      <c r="B77" s="198" t="s">
        <v>59</v>
      </c>
      <c r="C77" s="199">
        <v>10</v>
      </c>
      <c r="D77" s="196"/>
      <c r="E77" s="272"/>
      <c r="F77" s="306"/>
      <c r="G77" s="173" t="e">
        <f>D77-E77-F77-#REF!-#REF!</f>
        <v>#REF!</v>
      </c>
    </row>
    <row r="78" spans="2:7" ht="15">
      <c r="B78" s="208" t="s">
        <v>213</v>
      </c>
      <c r="C78" s="199"/>
      <c r="D78" s="196">
        <f>D81+D102+D112</f>
        <v>23787</v>
      </c>
      <c r="E78" s="272">
        <f>E81+E102+E112</f>
        <v>23787</v>
      </c>
      <c r="F78" s="306">
        <f t="shared" si="0"/>
        <v>0</v>
      </c>
      <c r="G78" s="173" t="e">
        <f>D78-E78-F78-#REF!-#REF!</f>
        <v>#REF!</v>
      </c>
    </row>
    <row r="79" spans="2:7" ht="15">
      <c r="B79" s="208" t="s">
        <v>214</v>
      </c>
      <c r="C79" s="199"/>
      <c r="D79" s="196">
        <f>D82+D103+D113</f>
        <v>23787</v>
      </c>
      <c r="E79" s="272">
        <f>E82+E103+E113</f>
        <v>23787</v>
      </c>
      <c r="F79" s="306">
        <f t="shared" si="0"/>
        <v>0</v>
      </c>
      <c r="G79" s="173" t="e">
        <f>D79-E79-F79-#REF!-#REF!</f>
        <v>#REF!</v>
      </c>
    </row>
    <row r="80" spans="2:7" ht="15">
      <c r="B80" s="209" t="s">
        <v>60</v>
      </c>
      <c r="C80" s="199" t="s">
        <v>61</v>
      </c>
      <c r="D80" s="196"/>
      <c r="E80" s="272"/>
      <c r="F80" s="306"/>
      <c r="G80" s="173" t="e">
        <f>D80-E80-F80-#REF!-#REF!</f>
        <v>#REF!</v>
      </c>
    </row>
    <row r="81" spans="2:7" ht="15">
      <c r="B81" s="210" t="s">
        <v>213</v>
      </c>
      <c r="C81" s="199"/>
      <c r="D81" s="211">
        <f>D84+D87+D90+D93+D96+D99</f>
        <v>22968</v>
      </c>
      <c r="E81" s="277">
        <f>E84+E87+E90+E93+E96+E99</f>
        <v>22968</v>
      </c>
      <c r="F81" s="322">
        <f aca="true" t="shared" si="1" ref="F81:F144">E81-D81</f>
        <v>0</v>
      </c>
      <c r="G81" s="173" t="e">
        <f>D81-E81-F81-#REF!-#REF!</f>
        <v>#REF!</v>
      </c>
    </row>
    <row r="82" spans="2:7" ht="15">
      <c r="B82" s="210" t="s">
        <v>214</v>
      </c>
      <c r="C82" s="199"/>
      <c r="D82" s="211">
        <f>D85+D88+D91+D94+D97+D100</f>
        <v>22968</v>
      </c>
      <c r="E82" s="277">
        <f>E85+E88+E91+E94+E97+E100</f>
        <v>22968</v>
      </c>
      <c r="F82" s="322">
        <f t="shared" si="1"/>
        <v>0</v>
      </c>
      <c r="G82" s="173" t="e">
        <f>D82-E82-F82-#REF!-#REF!</f>
        <v>#REF!</v>
      </c>
    </row>
    <row r="83" spans="2:7" ht="15">
      <c r="B83" s="212" t="s">
        <v>224</v>
      </c>
      <c r="C83" s="213" t="s">
        <v>63</v>
      </c>
      <c r="D83" s="214"/>
      <c r="E83" s="278"/>
      <c r="F83" s="306"/>
      <c r="G83" s="173" t="e">
        <f>D83-E83-F83-#REF!-#REF!</f>
        <v>#REF!</v>
      </c>
    </row>
    <row r="84" spans="2:7" ht="15">
      <c r="B84" s="204" t="s">
        <v>213</v>
      </c>
      <c r="C84" s="214"/>
      <c r="D84" s="214">
        <v>20350</v>
      </c>
      <c r="E84" s="278">
        <v>20350</v>
      </c>
      <c r="F84" s="306">
        <f t="shared" si="1"/>
        <v>0</v>
      </c>
      <c r="G84" s="173" t="e">
        <f>D84-E84-F84-#REF!-#REF!</f>
        <v>#REF!</v>
      </c>
    </row>
    <row r="85" spans="2:7" ht="15">
      <c r="B85" s="204" t="s">
        <v>214</v>
      </c>
      <c r="C85" s="214"/>
      <c r="D85" s="214">
        <v>20350</v>
      </c>
      <c r="E85" s="278">
        <v>20350</v>
      </c>
      <c r="F85" s="306">
        <f t="shared" si="1"/>
        <v>0</v>
      </c>
      <c r="G85" s="173" t="e">
        <f>D85-E85-F85-#REF!-#REF!</f>
        <v>#REF!</v>
      </c>
    </row>
    <row r="86" spans="2:7" ht="15">
      <c r="B86" s="212" t="s">
        <v>216</v>
      </c>
      <c r="C86" s="214" t="s">
        <v>215</v>
      </c>
      <c r="D86" s="214"/>
      <c r="E86" s="278"/>
      <c r="F86" s="306"/>
      <c r="G86" s="173" t="e">
        <f>D86-E86-F86-#REF!-#REF!</f>
        <v>#REF!</v>
      </c>
    </row>
    <row r="87" spans="2:7" ht="15">
      <c r="B87" s="204" t="s">
        <v>213</v>
      </c>
      <c r="C87" s="214"/>
      <c r="D87" s="214">
        <v>1770</v>
      </c>
      <c r="E87" s="278">
        <v>1078</v>
      </c>
      <c r="F87" s="306">
        <f t="shared" si="1"/>
        <v>-692</v>
      </c>
      <c r="G87" s="173" t="e">
        <f>D87-E87-F87-#REF!-#REF!</f>
        <v>#REF!</v>
      </c>
    </row>
    <row r="88" spans="2:7" ht="15">
      <c r="B88" s="204" t="s">
        <v>214</v>
      </c>
      <c r="C88" s="214"/>
      <c r="D88" s="214">
        <v>1770</v>
      </c>
      <c r="E88" s="278">
        <v>1078</v>
      </c>
      <c r="F88" s="306">
        <f t="shared" si="1"/>
        <v>-692</v>
      </c>
      <c r="G88" s="173" t="e">
        <f>D88-E88-F88-#REF!-#REF!</f>
        <v>#REF!</v>
      </c>
    </row>
    <row r="89" spans="2:7" ht="15" hidden="1">
      <c r="B89" s="215" t="s">
        <v>217</v>
      </c>
      <c r="C89" s="214" t="s">
        <v>65</v>
      </c>
      <c r="D89" s="214"/>
      <c r="E89" s="278"/>
      <c r="F89" s="306">
        <f t="shared" si="1"/>
        <v>0</v>
      </c>
      <c r="G89" s="173" t="e">
        <f>D89-E89-F89-#REF!-#REF!</f>
        <v>#REF!</v>
      </c>
    </row>
    <row r="90" spans="2:7" ht="15" hidden="1">
      <c r="B90" s="204" t="s">
        <v>213</v>
      </c>
      <c r="C90" s="214"/>
      <c r="D90" s="214">
        <v>0</v>
      </c>
      <c r="E90" s="278"/>
      <c r="F90" s="306">
        <f t="shared" si="1"/>
        <v>0</v>
      </c>
      <c r="G90" s="173" t="e">
        <f>D90-E90-F90-#REF!-#REF!</f>
        <v>#REF!</v>
      </c>
    </row>
    <row r="91" spans="2:7" ht="15" hidden="1">
      <c r="B91" s="204" t="s">
        <v>214</v>
      </c>
      <c r="C91" s="214"/>
      <c r="D91" s="214">
        <v>0</v>
      </c>
      <c r="E91" s="278"/>
      <c r="F91" s="306">
        <f t="shared" si="1"/>
        <v>0</v>
      </c>
      <c r="G91" s="173" t="e">
        <f>D91-E91-F91-#REF!-#REF!</f>
        <v>#REF!</v>
      </c>
    </row>
    <row r="92" spans="2:7" ht="15">
      <c r="B92" s="215" t="s">
        <v>66</v>
      </c>
      <c r="C92" s="214" t="s">
        <v>67</v>
      </c>
      <c r="D92" s="214"/>
      <c r="E92" s="278"/>
      <c r="F92" s="306"/>
      <c r="G92" s="173" t="e">
        <f>D92-E92-F92-#REF!-#REF!</f>
        <v>#REF!</v>
      </c>
    </row>
    <row r="93" spans="2:7" ht="15">
      <c r="B93" s="204" t="s">
        <v>213</v>
      </c>
      <c r="C93" s="214"/>
      <c r="D93" s="214">
        <v>600</v>
      </c>
      <c r="E93" s="278">
        <v>600</v>
      </c>
      <c r="F93" s="306">
        <f t="shared" si="1"/>
        <v>0</v>
      </c>
      <c r="G93" s="173" t="e">
        <f>D93-E93-F93-#REF!-#REF!</f>
        <v>#REF!</v>
      </c>
    </row>
    <row r="94" spans="2:7" ht="15">
      <c r="B94" s="204" t="s">
        <v>214</v>
      </c>
      <c r="C94" s="214"/>
      <c r="D94" s="214">
        <v>600</v>
      </c>
      <c r="E94" s="278">
        <v>600</v>
      </c>
      <c r="F94" s="306">
        <f t="shared" si="1"/>
        <v>0</v>
      </c>
      <c r="G94" s="173" t="e">
        <f>D94-E94-F94-#REF!-#REF!</f>
        <v>#REF!</v>
      </c>
    </row>
    <row r="95" spans="2:7" ht="15">
      <c r="B95" s="215" t="s">
        <v>68</v>
      </c>
      <c r="C95" s="214" t="s">
        <v>69</v>
      </c>
      <c r="D95" s="214"/>
      <c r="E95" s="278"/>
      <c r="F95" s="306"/>
      <c r="G95" s="173" t="e">
        <f>D95-E95-F95-#REF!-#REF!</f>
        <v>#REF!</v>
      </c>
    </row>
    <row r="96" spans="2:7" ht="15">
      <c r="B96" s="204" t="s">
        <v>213</v>
      </c>
      <c r="C96" s="214"/>
      <c r="D96" s="214">
        <v>60</v>
      </c>
      <c r="E96" s="278">
        <v>110</v>
      </c>
      <c r="F96" s="306">
        <f t="shared" si="1"/>
        <v>50</v>
      </c>
      <c r="G96" s="173" t="e">
        <f>D96-E96-F96-#REF!-#REF!</f>
        <v>#REF!</v>
      </c>
    </row>
    <row r="97" spans="2:7" ht="15">
      <c r="B97" s="204" t="s">
        <v>214</v>
      </c>
      <c r="C97" s="214"/>
      <c r="D97" s="214">
        <v>60</v>
      </c>
      <c r="E97" s="278">
        <v>110</v>
      </c>
      <c r="F97" s="306">
        <f t="shared" si="1"/>
        <v>50</v>
      </c>
      <c r="G97" s="173" t="e">
        <f>D97-E97-F97-#REF!-#REF!</f>
        <v>#REF!</v>
      </c>
    </row>
    <row r="98" spans="2:7" ht="15">
      <c r="B98" s="215" t="s">
        <v>70</v>
      </c>
      <c r="C98" s="214" t="s">
        <v>71</v>
      </c>
      <c r="D98" s="214"/>
      <c r="E98" s="278"/>
      <c r="F98" s="306"/>
      <c r="G98" s="173" t="e">
        <f>D98-E98-F98-#REF!-#REF!</f>
        <v>#REF!</v>
      </c>
    </row>
    <row r="99" spans="2:7" ht="15">
      <c r="B99" s="204" t="s">
        <v>213</v>
      </c>
      <c r="C99" s="214"/>
      <c r="D99" s="214">
        <v>188</v>
      </c>
      <c r="E99" s="278">
        <v>830</v>
      </c>
      <c r="F99" s="306">
        <f t="shared" si="1"/>
        <v>642</v>
      </c>
      <c r="G99" s="173" t="e">
        <f>D99-E99-F99-#REF!-#REF!</f>
        <v>#REF!</v>
      </c>
    </row>
    <row r="100" spans="2:7" ht="15">
      <c r="B100" s="204" t="s">
        <v>214</v>
      </c>
      <c r="C100" s="214"/>
      <c r="D100" s="214">
        <v>188</v>
      </c>
      <c r="E100" s="278">
        <v>830</v>
      </c>
      <c r="F100" s="306">
        <f t="shared" si="1"/>
        <v>642</v>
      </c>
      <c r="G100" s="173" t="e">
        <f>D100-E100-F100-#REF!-#REF!</f>
        <v>#REF!</v>
      </c>
    </row>
    <row r="101" spans="2:7" ht="15">
      <c r="B101" s="216" t="s">
        <v>72</v>
      </c>
      <c r="C101" s="217" t="s">
        <v>73</v>
      </c>
      <c r="D101" s="196"/>
      <c r="E101" s="272"/>
      <c r="F101" s="306"/>
      <c r="G101" s="173" t="e">
        <f>D101-E101-F101-#REF!-#REF!</f>
        <v>#REF!</v>
      </c>
    </row>
    <row r="102" spans="2:7" ht="15">
      <c r="B102" s="208" t="s">
        <v>213</v>
      </c>
      <c r="C102" s="211"/>
      <c r="D102" s="211">
        <f>D105+D108</f>
        <v>1</v>
      </c>
      <c r="E102" s="277">
        <v>1</v>
      </c>
      <c r="F102" s="322">
        <f t="shared" si="1"/>
        <v>0</v>
      </c>
      <c r="G102" s="173" t="e">
        <f>D102-E102-F102-#REF!-#REF!</f>
        <v>#REF!</v>
      </c>
    </row>
    <row r="103" spans="2:7" ht="15">
      <c r="B103" s="208" t="s">
        <v>214</v>
      </c>
      <c r="C103" s="211"/>
      <c r="D103" s="211">
        <f>D106+D109</f>
        <v>1</v>
      </c>
      <c r="E103" s="277">
        <v>1</v>
      </c>
      <c r="F103" s="322">
        <f t="shared" si="1"/>
        <v>0</v>
      </c>
      <c r="G103" s="173" t="e">
        <f>D103-E103-F103-#REF!-#REF!</f>
        <v>#REF!</v>
      </c>
    </row>
    <row r="104" spans="2:7" ht="15" hidden="1">
      <c r="B104" s="215" t="s">
        <v>74</v>
      </c>
      <c r="C104" s="214" t="s">
        <v>75</v>
      </c>
      <c r="D104" s="214"/>
      <c r="E104" s="278"/>
      <c r="F104" s="306">
        <f t="shared" si="1"/>
        <v>0</v>
      </c>
      <c r="G104" s="173" t="e">
        <f>D104-E104-F104-#REF!-#REF!</f>
        <v>#REF!</v>
      </c>
    </row>
    <row r="105" spans="2:7" ht="15" hidden="1">
      <c r="B105" s="204" t="s">
        <v>213</v>
      </c>
      <c r="C105" s="214"/>
      <c r="D105" s="214">
        <v>0</v>
      </c>
      <c r="E105" s="278"/>
      <c r="F105" s="306">
        <f t="shared" si="1"/>
        <v>0</v>
      </c>
      <c r="G105" s="173" t="e">
        <f>D105-E105-F105-#REF!-#REF!</f>
        <v>#REF!</v>
      </c>
    </row>
    <row r="106" spans="2:7" ht="15" hidden="1">
      <c r="B106" s="204" t="s">
        <v>214</v>
      </c>
      <c r="C106" s="214"/>
      <c r="D106" s="214">
        <v>0</v>
      </c>
      <c r="E106" s="278"/>
      <c r="F106" s="306">
        <f t="shared" si="1"/>
        <v>0</v>
      </c>
      <c r="G106" s="173" t="e">
        <f>D106-E106-F106-#REF!-#REF!</f>
        <v>#REF!</v>
      </c>
    </row>
    <row r="107" spans="2:7" ht="15">
      <c r="B107" s="215" t="s">
        <v>203</v>
      </c>
      <c r="C107" s="214" t="s">
        <v>202</v>
      </c>
      <c r="D107" s="214"/>
      <c r="E107" s="278"/>
      <c r="F107" s="306"/>
      <c r="G107" s="173" t="e">
        <f>D107-E107-F107-#REF!-#REF!</f>
        <v>#REF!</v>
      </c>
    </row>
    <row r="108" spans="2:7" ht="15">
      <c r="B108" s="204" t="s">
        <v>213</v>
      </c>
      <c r="C108" s="214"/>
      <c r="D108" s="214">
        <v>1</v>
      </c>
      <c r="E108" s="278">
        <v>1</v>
      </c>
      <c r="F108" s="306">
        <f t="shared" si="1"/>
        <v>0</v>
      </c>
      <c r="G108" s="173" t="e">
        <f>D108-E108-F108-#REF!-#REF!</f>
        <v>#REF!</v>
      </c>
    </row>
    <row r="109" spans="2:7" ht="15">
      <c r="B109" s="204" t="s">
        <v>214</v>
      </c>
      <c r="C109" s="214"/>
      <c r="D109" s="214">
        <v>1</v>
      </c>
      <c r="E109" s="278">
        <v>1</v>
      </c>
      <c r="F109" s="306">
        <f t="shared" si="1"/>
        <v>0</v>
      </c>
      <c r="G109" s="173" t="e">
        <f>D109-E109-F109-#REF!-#REF!</f>
        <v>#REF!</v>
      </c>
    </row>
    <row r="110" spans="2:7" ht="15">
      <c r="B110" s="204"/>
      <c r="C110" s="218"/>
      <c r="D110" s="218"/>
      <c r="E110" s="279"/>
      <c r="F110" s="306"/>
      <c r="G110" s="173" t="e">
        <f>D110-E110-F110-#REF!-#REF!</f>
        <v>#REF!</v>
      </c>
    </row>
    <row r="111" spans="2:7" ht="15">
      <c r="B111" s="219" t="s">
        <v>76</v>
      </c>
      <c r="C111" s="217" t="s">
        <v>77</v>
      </c>
      <c r="D111" s="196"/>
      <c r="E111" s="272"/>
      <c r="F111" s="306"/>
      <c r="G111" s="173" t="e">
        <f>D111-E111-F111-#REF!-#REF!</f>
        <v>#REF!</v>
      </c>
    </row>
    <row r="112" spans="2:7" ht="15">
      <c r="B112" s="208" t="s">
        <v>213</v>
      </c>
      <c r="C112" s="211"/>
      <c r="D112" s="211">
        <f>D115+D118+D121+D124+D127+D130</f>
        <v>818</v>
      </c>
      <c r="E112" s="277">
        <f>E115+E118+E121+E124+E127+E130</f>
        <v>818</v>
      </c>
      <c r="F112" s="322">
        <f t="shared" si="1"/>
        <v>0</v>
      </c>
      <c r="G112" s="173" t="e">
        <f>D112-E112-F112-#REF!-#REF!</f>
        <v>#REF!</v>
      </c>
    </row>
    <row r="113" spans="2:7" ht="15">
      <c r="B113" s="208" t="s">
        <v>214</v>
      </c>
      <c r="C113" s="211"/>
      <c r="D113" s="211">
        <f>D116+D119+D122+D125+D128+D131</f>
        <v>818</v>
      </c>
      <c r="E113" s="277">
        <f>E116+E119+E122+E125+E128+E131</f>
        <v>818</v>
      </c>
      <c r="F113" s="322">
        <f t="shared" si="1"/>
        <v>0</v>
      </c>
      <c r="G113" s="173" t="e">
        <f>D113-E113-F113-#REF!-#REF!</f>
        <v>#REF!</v>
      </c>
    </row>
    <row r="114" spans="2:7" ht="15">
      <c r="B114" s="220" t="s">
        <v>78</v>
      </c>
      <c r="C114" s="214" t="s">
        <v>79</v>
      </c>
      <c r="D114" s="214"/>
      <c r="E114" s="278"/>
      <c r="F114" s="306"/>
      <c r="G114" s="173" t="e">
        <f>D114-E114-F114-#REF!-#REF!</f>
        <v>#REF!</v>
      </c>
    </row>
    <row r="115" spans="2:7" ht="15">
      <c r="B115" s="204" t="s">
        <v>213</v>
      </c>
      <c r="C115" s="214"/>
      <c r="D115" s="214">
        <v>220</v>
      </c>
      <c r="E115" s="278">
        <v>220</v>
      </c>
      <c r="F115" s="306">
        <f t="shared" si="1"/>
        <v>0</v>
      </c>
      <c r="G115" s="173" t="e">
        <f>D115-E115-F115-#REF!-#REF!</f>
        <v>#REF!</v>
      </c>
    </row>
    <row r="116" spans="2:7" ht="15">
      <c r="B116" s="204" t="s">
        <v>214</v>
      </c>
      <c r="C116" s="214"/>
      <c r="D116" s="214">
        <v>220</v>
      </c>
      <c r="E116" s="278">
        <v>220</v>
      </c>
      <c r="F116" s="306">
        <f t="shared" si="1"/>
        <v>0</v>
      </c>
      <c r="G116" s="173" t="e">
        <f>D116-E116-F116-#REF!-#REF!</f>
        <v>#REF!</v>
      </c>
    </row>
    <row r="117" spans="2:7" ht="15">
      <c r="B117" s="221" t="s">
        <v>80</v>
      </c>
      <c r="C117" s="214" t="s">
        <v>81</v>
      </c>
      <c r="D117" s="214"/>
      <c r="E117" s="278"/>
      <c r="F117" s="306"/>
      <c r="G117" s="173" t="e">
        <f>D117-E117-F117-#REF!-#REF!</f>
        <v>#REF!</v>
      </c>
    </row>
    <row r="118" spans="2:7" ht="15">
      <c r="B118" s="204" t="s">
        <v>213</v>
      </c>
      <c r="C118" s="214"/>
      <c r="D118" s="214">
        <v>7</v>
      </c>
      <c r="E118" s="278">
        <v>7</v>
      </c>
      <c r="F118" s="306">
        <f t="shared" si="1"/>
        <v>0</v>
      </c>
      <c r="G118" s="173" t="e">
        <f>D118-E118-F118-#REF!-#REF!</f>
        <v>#REF!</v>
      </c>
    </row>
    <row r="119" spans="2:7" ht="15">
      <c r="B119" s="204" t="s">
        <v>214</v>
      </c>
      <c r="C119" s="214"/>
      <c r="D119" s="214">
        <v>7</v>
      </c>
      <c r="E119" s="278">
        <v>7</v>
      </c>
      <c r="F119" s="306">
        <f t="shared" si="1"/>
        <v>0</v>
      </c>
      <c r="G119" s="173" t="e">
        <f>D119-E119-F119-#REF!-#REF!</f>
        <v>#REF!</v>
      </c>
    </row>
    <row r="120" spans="2:7" ht="15">
      <c r="B120" s="222" t="s">
        <v>236</v>
      </c>
      <c r="C120" s="214" t="s">
        <v>83</v>
      </c>
      <c r="D120" s="214"/>
      <c r="E120" s="278"/>
      <c r="F120" s="306"/>
      <c r="G120" s="173" t="e">
        <f>D120-E120-F120-#REF!-#REF!</f>
        <v>#REF!</v>
      </c>
    </row>
    <row r="121" spans="2:7" ht="15">
      <c r="B121" s="204" t="s">
        <v>213</v>
      </c>
      <c r="C121" s="214"/>
      <c r="D121" s="214">
        <v>72</v>
      </c>
      <c r="E121" s="278">
        <v>72</v>
      </c>
      <c r="F121" s="306">
        <f t="shared" si="1"/>
        <v>0</v>
      </c>
      <c r="G121" s="173" t="e">
        <f>D121-E121-F121-#REF!-#REF!</f>
        <v>#REF!</v>
      </c>
    </row>
    <row r="122" spans="2:7" ht="15">
      <c r="B122" s="204" t="s">
        <v>214</v>
      </c>
      <c r="C122" s="214"/>
      <c r="D122" s="214">
        <v>72</v>
      </c>
      <c r="E122" s="278">
        <v>72</v>
      </c>
      <c r="F122" s="306">
        <f t="shared" si="1"/>
        <v>0</v>
      </c>
      <c r="G122" s="173" t="e">
        <f>D122-E122-F122-#REF!-#REF!</f>
        <v>#REF!</v>
      </c>
    </row>
    <row r="123" spans="2:7" ht="15">
      <c r="B123" s="223" t="s">
        <v>84</v>
      </c>
      <c r="C123" s="214" t="s">
        <v>85</v>
      </c>
      <c r="D123" s="214"/>
      <c r="E123" s="278"/>
      <c r="F123" s="306"/>
      <c r="G123" s="173" t="e">
        <f>D123-E123-F123-#REF!-#REF!</f>
        <v>#REF!</v>
      </c>
    </row>
    <row r="124" spans="2:7" ht="15">
      <c r="B124" s="204" t="s">
        <v>213</v>
      </c>
      <c r="C124" s="214"/>
      <c r="D124" s="214">
        <v>3</v>
      </c>
      <c r="E124" s="278">
        <v>3</v>
      </c>
      <c r="F124" s="306">
        <f t="shared" si="1"/>
        <v>0</v>
      </c>
      <c r="G124" s="173" t="e">
        <f>D124-E124-F124-#REF!-#REF!</f>
        <v>#REF!</v>
      </c>
    </row>
    <row r="125" spans="2:7" ht="15">
      <c r="B125" s="204" t="s">
        <v>214</v>
      </c>
      <c r="C125" s="214"/>
      <c r="D125" s="214">
        <v>3</v>
      </c>
      <c r="E125" s="278">
        <v>3</v>
      </c>
      <c r="F125" s="306">
        <f t="shared" si="1"/>
        <v>0</v>
      </c>
      <c r="G125" s="173" t="e">
        <f>D125-E125-F125-#REF!-#REF!</f>
        <v>#REF!</v>
      </c>
    </row>
    <row r="126" spans="2:7" ht="15.75" customHeight="1" hidden="1" thickBot="1">
      <c r="B126" s="223" t="s">
        <v>86</v>
      </c>
      <c r="C126" s="214" t="s">
        <v>87</v>
      </c>
      <c r="D126" s="214"/>
      <c r="E126" s="278"/>
      <c r="F126" s="306">
        <f t="shared" si="1"/>
        <v>0</v>
      </c>
      <c r="G126" s="173" t="e">
        <f>D126-E126-F126-#REF!-#REF!</f>
        <v>#REF!</v>
      </c>
    </row>
    <row r="127" spans="2:7" ht="15" hidden="1">
      <c r="B127" s="204" t="s">
        <v>213</v>
      </c>
      <c r="C127" s="214"/>
      <c r="D127" s="214">
        <v>0</v>
      </c>
      <c r="E127" s="278"/>
      <c r="F127" s="306">
        <f t="shared" si="1"/>
        <v>0</v>
      </c>
      <c r="G127" s="173" t="e">
        <f>D127-E127-F127-#REF!-#REF!</f>
        <v>#REF!</v>
      </c>
    </row>
    <row r="128" spans="2:7" ht="15" hidden="1">
      <c r="B128" s="204" t="s">
        <v>214</v>
      </c>
      <c r="C128" s="214"/>
      <c r="D128" s="214">
        <v>0</v>
      </c>
      <c r="E128" s="278"/>
      <c r="F128" s="306">
        <f t="shared" si="1"/>
        <v>0</v>
      </c>
      <c r="G128" s="173" t="e">
        <f>D128-E128-F128-#REF!-#REF!</f>
        <v>#REF!</v>
      </c>
    </row>
    <row r="129" spans="2:7" ht="15">
      <c r="B129" s="223" t="s">
        <v>219</v>
      </c>
      <c r="C129" s="214" t="s">
        <v>218</v>
      </c>
      <c r="D129" s="214"/>
      <c r="E129" s="278"/>
      <c r="F129" s="306"/>
      <c r="G129" s="173" t="e">
        <f>D129-E129-F129-#REF!-#REF!</f>
        <v>#REF!</v>
      </c>
    </row>
    <row r="130" spans="2:7" ht="15">
      <c r="B130" s="204" t="s">
        <v>213</v>
      </c>
      <c r="C130" s="214"/>
      <c r="D130" s="214">
        <v>516</v>
      </c>
      <c r="E130" s="278">
        <v>516</v>
      </c>
      <c r="F130" s="306">
        <f t="shared" si="1"/>
        <v>0</v>
      </c>
      <c r="G130" s="173" t="e">
        <f>D130-E130-F130-#REF!-#REF!</f>
        <v>#REF!</v>
      </c>
    </row>
    <row r="131" spans="2:7" ht="15">
      <c r="B131" s="204" t="s">
        <v>214</v>
      </c>
      <c r="C131" s="214"/>
      <c r="D131" s="214">
        <v>516</v>
      </c>
      <c r="E131" s="278">
        <v>516</v>
      </c>
      <c r="F131" s="306">
        <f t="shared" si="1"/>
        <v>0</v>
      </c>
      <c r="G131" s="173" t="e">
        <f>D131-E131-F131-#REF!-#REF!</f>
        <v>#REF!</v>
      </c>
    </row>
    <row r="132" spans="2:7" ht="15">
      <c r="B132" s="204"/>
      <c r="C132" s="218"/>
      <c r="D132" s="218"/>
      <c r="E132" s="279"/>
      <c r="F132" s="306"/>
      <c r="G132" s="173" t="e">
        <f>D132-E132-F132-#REF!-#REF!</f>
        <v>#REF!</v>
      </c>
    </row>
    <row r="133" spans="2:7" ht="15">
      <c r="B133" s="224" t="s">
        <v>88</v>
      </c>
      <c r="C133" s="217">
        <v>20</v>
      </c>
      <c r="D133" s="196"/>
      <c r="E133" s="272"/>
      <c r="F133" s="306"/>
      <c r="G133" s="173" t="e">
        <f>D133-E133-F133-#REF!-#REF!</f>
        <v>#REF!</v>
      </c>
    </row>
    <row r="134" spans="2:7" ht="15">
      <c r="B134" s="208" t="s">
        <v>213</v>
      </c>
      <c r="C134" s="196"/>
      <c r="D134" s="196">
        <f>D137+D164+D168+D174+D177+D180+D183+D186+D189+D192+D195</f>
        <v>7861</v>
      </c>
      <c r="E134" s="196">
        <f>E137+E164+E168+E174+E177+E180+E183+E186+E189+E192+E195</f>
        <v>7861</v>
      </c>
      <c r="F134" s="200">
        <f>F137+F164+F168+F174+F177+F180+F183+F186+F189+F192+F195</f>
        <v>0</v>
      </c>
      <c r="G134" s="173" t="e">
        <f>D134-E134-F134-#REF!-#REF!</f>
        <v>#REF!</v>
      </c>
    </row>
    <row r="135" spans="2:7" ht="15">
      <c r="B135" s="208" t="s">
        <v>214</v>
      </c>
      <c r="C135" s="196"/>
      <c r="D135" s="196">
        <f>D138+D165+D169+D172+D181+D184+D187+D190+D193+D196</f>
        <v>7861</v>
      </c>
      <c r="E135" s="196">
        <f>E138+E165+E169+E172+E181+E184+E187+E190+E193+E196</f>
        <v>7861</v>
      </c>
      <c r="F135" s="200">
        <f>F138+F165+F169+F172+F181+F184+F187+F190+F193+F196</f>
        <v>0</v>
      </c>
      <c r="G135" s="173" t="e">
        <f>D135-E135-F135-#REF!-#REF!</f>
        <v>#REF!</v>
      </c>
    </row>
    <row r="136" spans="2:7" ht="15">
      <c r="B136" s="224" t="s">
        <v>89</v>
      </c>
      <c r="C136" s="225" t="s">
        <v>90</v>
      </c>
      <c r="D136" s="225"/>
      <c r="E136" s="280"/>
      <c r="F136" s="306"/>
      <c r="G136" s="173" t="e">
        <f>D136-E136-F136-#REF!-#REF!</f>
        <v>#REF!</v>
      </c>
    </row>
    <row r="137" spans="2:7" ht="15">
      <c r="B137" s="208" t="s">
        <v>213</v>
      </c>
      <c r="C137" s="225"/>
      <c r="D137" s="225">
        <f aca="true" t="shared" si="2" ref="D137:F138">D140+D143+D146+D149+D152+D155+D158+D161</f>
        <v>4222</v>
      </c>
      <c r="E137" s="225">
        <f t="shared" si="2"/>
        <v>4317</v>
      </c>
      <c r="F137" s="313">
        <f t="shared" si="2"/>
        <v>95</v>
      </c>
      <c r="G137" s="173"/>
    </row>
    <row r="138" spans="2:7" ht="15">
      <c r="B138" s="208" t="s">
        <v>214</v>
      </c>
      <c r="C138" s="225"/>
      <c r="D138" s="225">
        <f t="shared" si="2"/>
        <v>4222</v>
      </c>
      <c r="E138" s="225">
        <f t="shared" si="2"/>
        <v>4317</v>
      </c>
      <c r="F138" s="313">
        <f t="shared" si="2"/>
        <v>95</v>
      </c>
      <c r="G138" s="173" t="e">
        <f>D138-E138-F138-#REF!-#REF!</f>
        <v>#REF!</v>
      </c>
    </row>
    <row r="139" spans="2:7" ht="15">
      <c r="B139" s="226" t="s">
        <v>91</v>
      </c>
      <c r="C139" s="227" t="s">
        <v>92</v>
      </c>
      <c r="D139" s="228"/>
      <c r="E139" s="281"/>
      <c r="F139" s="306"/>
      <c r="G139" s="173" t="e">
        <f>D139-E139-F139-#REF!-#REF!</f>
        <v>#REF!</v>
      </c>
    </row>
    <row r="140" spans="2:7" ht="15">
      <c r="B140" s="204" t="s">
        <v>213</v>
      </c>
      <c r="C140" s="228"/>
      <c r="D140" s="228">
        <v>367</v>
      </c>
      <c r="E140" s="281">
        <v>367</v>
      </c>
      <c r="F140" s="306">
        <f t="shared" si="1"/>
        <v>0</v>
      </c>
      <c r="G140" s="173">
        <f>H122</f>
        <v>0</v>
      </c>
    </row>
    <row r="141" spans="2:7" ht="15">
      <c r="B141" s="204" t="s">
        <v>214</v>
      </c>
      <c r="C141" s="228"/>
      <c r="D141" s="228">
        <v>367</v>
      </c>
      <c r="E141" s="281">
        <v>367</v>
      </c>
      <c r="F141" s="306">
        <f t="shared" si="1"/>
        <v>0</v>
      </c>
      <c r="G141" s="173" t="e">
        <f>D141-E141-F141-#REF!-#REF!</f>
        <v>#REF!</v>
      </c>
    </row>
    <row r="142" spans="2:7" ht="15">
      <c r="B142" s="226" t="s">
        <v>93</v>
      </c>
      <c r="C142" s="228" t="s">
        <v>94</v>
      </c>
      <c r="D142" s="228"/>
      <c r="E142" s="281"/>
      <c r="F142" s="306"/>
      <c r="G142" s="173" t="e">
        <f>D142-E142-F142-#REF!-#REF!</f>
        <v>#REF!</v>
      </c>
    </row>
    <row r="143" spans="2:7" ht="15">
      <c r="B143" s="204" t="s">
        <v>213</v>
      </c>
      <c r="C143" s="228"/>
      <c r="D143" s="228">
        <v>225</v>
      </c>
      <c r="E143" s="281">
        <v>300</v>
      </c>
      <c r="F143" s="306">
        <f t="shared" si="1"/>
        <v>75</v>
      </c>
      <c r="G143" s="173" t="e">
        <f>D143-E143-F143-#REF!-#REF!</f>
        <v>#REF!</v>
      </c>
    </row>
    <row r="144" spans="2:7" ht="15">
      <c r="B144" s="204" t="s">
        <v>214</v>
      </c>
      <c r="C144" s="228"/>
      <c r="D144" s="228">
        <v>225</v>
      </c>
      <c r="E144" s="281">
        <v>300</v>
      </c>
      <c r="F144" s="306">
        <f t="shared" si="1"/>
        <v>75</v>
      </c>
      <c r="G144" s="173" t="e">
        <f>D144-E144-F144-#REF!-#REF!</f>
        <v>#REF!</v>
      </c>
    </row>
    <row r="145" spans="2:7" ht="15">
      <c r="B145" s="226" t="s">
        <v>95</v>
      </c>
      <c r="C145" s="228" t="s">
        <v>96</v>
      </c>
      <c r="D145" s="228"/>
      <c r="E145" s="281"/>
      <c r="F145" s="306"/>
      <c r="G145" s="173" t="e">
        <f>D145-E145-F145-#REF!-#REF!</f>
        <v>#REF!</v>
      </c>
    </row>
    <row r="146" spans="2:7" ht="15">
      <c r="B146" s="204" t="s">
        <v>213</v>
      </c>
      <c r="C146" s="228"/>
      <c r="D146" s="228">
        <v>50</v>
      </c>
      <c r="E146" s="281">
        <v>70</v>
      </c>
      <c r="F146" s="306">
        <f aca="true" t="shared" si="3" ref="F146:F208">E146-D146</f>
        <v>20</v>
      </c>
      <c r="G146" s="173" t="e">
        <f>D146-E146-F146-#REF!-#REF!</f>
        <v>#REF!</v>
      </c>
    </row>
    <row r="147" spans="2:7" ht="15">
      <c r="B147" s="204" t="s">
        <v>214</v>
      </c>
      <c r="C147" s="228"/>
      <c r="D147" s="228">
        <v>50</v>
      </c>
      <c r="E147" s="281">
        <v>70</v>
      </c>
      <c r="F147" s="306">
        <f t="shared" si="3"/>
        <v>20</v>
      </c>
      <c r="G147" s="173" t="e">
        <f>D147-E147-F147-#REF!-#REF!</f>
        <v>#REF!</v>
      </c>
    </row>
    <row r="148" spans="2:7" ht="15">
      <c r="B148" s="226" t="s">
        <v>97</v>
      </c>
      <c r="C148" s="228" t="s">
        <v>98</v>
      </c>
      <c r="D148" s="228"/>
      <c r="E148" s="281"/>
      <c r="F148" s="306"/>
      <c r="G148" s="173" t="e">
        <f>D148-E148-F148-#REF!-#REF!</f>
        <v>#REF!</v>
      </c>
    </row>
    <row r="149" spans="2:7" ht="15">
      <c r="B149" s="204" t="s">
        <v>213</v>
      </c>
      <c r="C149" s="228"/>
      <c r="D149" s="228">
        <v>420</v>
      </c>
      <c r="E149" s="281">
        <v>420</v>
      </c>
      <c r="F149" s="306">
        <f t="shared" si="3"/>
        <v>0</v>
      </c>
      <c r="G149" s="173" t="e">
        <f>D149-E149-F149-#REF!-#REF!</f>
        <v>#REF!</v>
      </c>
    </row>
    <row r="150" spans="2:7" ht="15">
      <c r="B150" s="204" t="s">
        <v>214</v>
      </c>
      <c r="C150" s="228"/>
      <c r="D150" s="228">
        <v>420</v>
      </c>
      <c r="E150" s="281">
        <v>420</v>
      </c>
      <c r="F150" s="306">
        <f t="shared" si="3"/>
        <v>0</v>
      </c>
      <c r="G150" s="173" t="e">
        <f>D150-E150-F150-#REF!-#REF!</f>
        <v>#REF!</v>
      </c>
    </row>
    <row r="151" spans="2:7" ht="15">
      <c r="B151" s="226" t="s">
        <v>99</v>
      </c>
      <c r="C151" s="228" t="s">
        <v>100</v>
      </c>
      <c r="D151" s="228"/>
      <c r="E151" s="281"/>
      <c r="F151" s="306"/>
      <c r="G151" s="173" t="e">
        <f>D151-E151-F151-#REF!-#REF!</f>
        <v>#REF!</v>
      </c>
    </row>
    <row r="152" spans="2:7" ht="15">
      <c r="B152" s="204" t="s">
        <v>213</v>
      </c>
      <c r="C152" s="228"/>
      <c r="D152" s="228">
        <v>10</v>
      </c>
      <c r="E152" s="281">
        <v>10</v>
      </c>
      <c r="F152" s="306">
        <f t="shared" si="3"/>
        <v>0</v>
      </c>
      <c r="G152" s="173" t="e">
        <f>D152-E152-F152-#REF!-#REF!</f>
        <v>#REF!</v>
      </c>
    </row>
    <row r="153" spans="2:7" ht="15">
      <c r="B153" s="204" t="s">
        <v>214</v>
      </c>
      <c r="C153" s="228"/>
      <c r="D153" s="228">
        <v>10</v>
      </c>
      <c r="E153" s="281">
        <v>10</v>
      </c>
      <c r="F153" s="306">
        <f t="shared" si="3"/>
        <v>0</v>
      </c>
      <c r="G153" s="173" t="e">
        <f>D153-E153-F153-#REF!-#REF!</f>
        <v>#REF!</v>
      </c>
    </row>
    <row r="154" spans="2:7" ht="15">
      <c r="B154" s="226" t="s">
        <v>101</v>
      </c>
      <c r="C154" s="228" t="s">
        <v>102</v>
      </c>
      <c r="D154" s="228"/>
      <c r="E154" s="281"/>
      <c r="F154" s="306"/>
      <c r="G154" s="173" t="e">
        <f>D154-E154-F154-#REF!-#REF!</f>
        <v>#REF!</v>
      </c>
    </row>
    <row r="155" spans="2:7" ht="15">
      <c r="B155" s="204" t="s">
        <v>213</v>
      </c>
      <c r="C155" s="228"/>
      <c r="D155" s="228">
        <v>550</v>
      </c>
      <c r="E155" s="281">
        <v>550</v>
      </c>
      <c r="F155" s="306">
        <f t="shared" si="3"/>
        <v>0</v>
      </c>
      <c r="G155" s="173" t="e">
        <f>D155-E155-F155-#REF!-#REF!</f>
        <v>#REF!</v>
      </c>
    </row>
    <row r="156" spans="2:7" ht="15">
      <c r="B156" s="204" t="s">
        <v>214</v>
      </c>
      <c r="C156" s="228"/>
      <c r="D156" s="228">
        <v>550</v>
      </c>
      <c r="E156" s="281">
        <v>550</v>
      </c>
      <c r="F156" s="306">
        <f t="shared" si="3"/>
        <v>0</v>
      </c>
      <c r="G156" s="173" t="e">
        <f>D156-E156-F156-#REF!-#REF!</f>
        <v>#REF!</v>
      </c>
    </row>
    <row r="157" spans="2:7" ht="15">
      <c r="B157" s="226" t="s">
        <v>103</v>
      </c>
      <c r="C157" s="228" t="s">
        <v>104</v>
      </c>
      <c r="D157" s="228"/>
      <c r="E157" s="281"/>
      <c r="F157" s="306"/>
      <c r="G157" s="173" t="e">
        <f>D157-E157-F157-#REF!-#REF!</f>
        <v>#REF!</v>
      </c>
    </row>
    <row r="158" spans="2:7" ht="15">
      <c r="B158" s="204" t="s">
        <v>213</v>
      </c>
      <c r="C158" s="228"/>
      <c r="D158" s="228">
        <v>100</v>
      </c>
      <c r="E158" s="281">
        <v>100</v>
      </c>
      <c r="F158" s="306">
        <f t="shared" si="3"/>
        <v>0</v>
      </c>
      <c r="G158" s="173" t="e">
        <f>D158-E158-F158-#REF!-#REF!</f>
        <v>#REF!</v>
      </c>
    </row>
    <row r="159" spans="2:7" ht="15">
      <c r="B159" s="204" t="s">
        <v>214</v>
      </c>
      <c r="C159" s="228"/>
      <c r="D159" s="228">
        <v>100</v>
      </c>
      <c r="E159" s="281">
        <v>100</v>
      </c>
      <c r="F159" s="306">
        <f t="shared" si="3"/>
        <v>0</v>
      </c>
      <c r="G159" s="173" t="e">
        <f>D159-E159-F159-#REF!-#REF!</f>
        <v>#REF!</v>
      </c>
    </row>
    <row r="160" spans="2:7" ht="15">
      <c r="B160" s="226" t="s">
        <v>105</v>
      </c>
      <c r="C160" s="228" t="s">
        <v>106</v>
      </c>
      <c r="D160" s="228"/>
      <c r="E160" s="281"/>
      <c r="F160" s="306"/>
      <c r="G160" s="173" t="e">
        <f>D160-E160-F160-#REF!-#REF!</f>
        <v>#REF!</v>
      </c>
    </row>
    <row r="161" spans="2:7" ht="15">
      <c r="B161" s="204" t="s">
        <v>213</v>
      </c>
      <c r="C161" s="228"/>
      <c r="D161" s="228">
        <v>2500</v>
      </c>
      <c r="E161" s="281">
        <v>2500</v>
      </c>
      <c r="F161" s="322">
        <f t="shared" si="3"/>
        <v>0</v>
      </c>
      <c r="G161" s="173" t="e">
        <f>D161-E161-F161-#REF!-#REF!</f>
        <v>#REF!</v>
      </c>
    </row>
    <row r="162" spans="2:7" ht="15">
      <c r="B162" s="204" t="s">
        <v>214</v>
      </c>
      <c r="C162" s="228"/>
      <c r="D162" s="228">
        <v>2500</v>
      </c>
      <c r="E162" s="281">
        <v>2500</v>
      </c>
      <c r="F162" s="322">
        <f t="shared" si="3"/>
        <v>0</v>
      </c>
      <c r="G162" s="173" t="e">
        <f>D162-E162-F162-#REF!-#REF!</f>
        <v>#REF!</v>
      </c>
    </row>
    <row r="163" spans="2:7" ht="15">
      <c r="B163" s="229" t="s">
        <v>107</v>
      </c>
      <c r="C163" s="230" t="s">
        <v>108</v>
      </c>
      <c r="D163" s="231"/>
      <c r="E163" s="282"/>
      <c r="F163" s="306"/>
      <c r="G163" s="173" t="e">
        <f>D163-E163-F163-#REF!-#REF!</f>
        <v>#REF!</v>
      </c>
    </row>
    <row r="164" spans="2:7" ht="15">
      <c r="B164" s="204" t="s">
        <v>213</v>
      </c>
      <c r="C164" s="231"/>
      <c r="D164" s="231">
        <v>50</v>
      </c>
      <c r="E164" s="282">
        <v>50</v>
      </c>
      <c r="F164" s="322">
        <f t="shared" si="3"/>
        <v>0</v>
      </c>
      <c r="G164" s="173" t="e">
        <f>D164-E164-F164-#REF!-#REF!</f>
        <v>#REF!</v>
      </c>
    </row>
    <row r="165" spans="2:7" ht="15">
      <c r="B165" s="204" t="s">
        <v>214</v>
      </c>
      <c r="C165" s="231"/>
      <c r="D165" s="231">
        <v>50</v>
      </c>
      <c r="E165" s="282">
        <v>50</v>
      </c>
      <c r="F165" s="322">
        <f t="shared" si="3"/>
        <v>0</v>
      </c>
      <c r="G165" s="173" t="e">
        <f>D165-E165-F165-#REF!-#REF!</f>
        <v>#REF!</v>
      </c>
    </row>
    <row r="166" spans="2:7" ht="15">
      <c r="B166" s="229" t="s">
        <v>109</v>
      </c>
      <c r="C166" s="232" t="s">
        <v>110</v>
      </c>
      <c r="D166" s="233"/>
      <c r="E166" s="283"/>
      <c r="F166" s="306"/>
      <c r="G166" s="173" t="e">
        <f>D166-E166-F166-#REF!-#REF!</f>
        <v>#REF!</v>
      </c>
    </row>
    <row r="167" spans="2:7" ht="15">
      <c r="B167" s="221" t="s">
        <v>111</v>
      </c>
      <c r="C167" s="228" t="s">
        <v>112</v>
      </c>
      <c r="D167" s="228"/>
      <c r="E167" s="281"/>
      <c r="F167" s="306">
        <f t="shared" si="3"/>
        <v>0</v>
      </c>
      <c r="G167" s="173" t="e">
        <f>D167-E167-F167-#REF!-#REF!</f>
        <v>#REF!</v>
      </c>
    </row>
    <row r="168" spans="2:7" ht="15">
      <c r="B168" s="204" t="s">
        <v>213</v>
      </c>
      <c r="C168" s="228"/>
      <c r="D168" s="295">
        <v>170</v>
      </c>
      <c r="E168" s="296">
        <v>170</v>
      </c>
      <c r="F168" s="322">
        <f t="shared" si="3"/>
        <v>0</v>
      </c>
      <c r="G168" s="173" t="e">
        <f>D168-E168-F168-#REF!-#REF!</f>
        <v>#REF!</v>
      </c>
    </row>
    <row r="169" spans="2:7" ht="15">
      <c r="B169" s="204" t="s">
        <v>214</v>
      </c>
      <c r="C169" s="228"/>
      <c r="D169" s="295">
        <v>170</v>
      </c>
      <c r="E169" s="296">
        <v>170</v>
      </c>
      <c r="F169" s="322">
        <f t="shared" si="3"/>
        <v>0</v>
      </c>
      <c r="G169" s="173" t="e">
        <f>D169-E169-F169-#REF!-#REF!</f>
        <v>#REF!</v>
      </c>
    </row>
    <row r="170" spans="2:7" ht="15">
      <c r="B170" s="234" t="s">
        <v>113</v>
      </c>
      <c r="C170" s="196" t="s">
        <v>114</v>
      </c>
      <c r="D170" s="196"/>
      <c r="E170" s="272"/>
      <c r="F170" s="306"/>
      <c r="G170" s="173" t="e">
        <f>D170-E170-F170-#REF!-#REF!</f>
        <v>#REF!</v>
      </c>
    </row>
    <row r="171" spans="2:7" ht="15">
      <c r="B171" s="204" t="s">
        <v>213</v>
      </c>
      <c r="C171" s="196"/>
      <c r="D171" s="196">
        <f>D174+D177</f>
        <v>1000</v>
      </c>
      <c r="E171" s="272">
        <f>E174+E177</f>
        <v>1100</v>
      </c>
      <c r="F171" s="322">
        <f t="shared" si="3"/>
        <v>100</v>
      </c>
      <c r="G171" s="173" t="e">
        <f>D171-E171-F171-#REF!-#REF!</f>
        <v>#REF!</v>
      </c>
    </row>
    <row r="172" spans="2:7" ht="15">
      <c r="B172" s="204" t="s">
        <v>214</v>
      </c>
      <c r="C172" s="196"/>
      <c r="D172" s="196">
        <f>D175+D178</f>
        <v>1000</v>
      </c>
      <c r="E172" s="272">
        <f>E175+E178</f>
        <v>1100</v>
      </c>
      <c r="F172" s="322">
        <f t="shared" si="3"/>
        <v>100</v>
      </c>
      <c r="G172" s="173" t="e">
        <f>D172-E172-F172-#REF!-#REF!</f>
        <v>#REF!</v>
      </c>
    </row>
    <row r="173" spans="2:7" ht="15">
      <c r="B173" s="221" t="s">
        <v>115</v>
      </c>
      <c r="C173" s="228" t="s">
        <v>116</v>
      </c>
      <c r="D173" s="228"/>
      <c r="E173" s="281"/>
      <c r="F173" s="306"/>
      <c r="G173" s="173" t="e">
        <f>D173-E173-F173-#REF!-#REF!</f>
        <v>#REF!</v>
      </c>
    </row>
    <row r="174" spans="2:7" ht="15">
      <c r="B174" s="204" t="s">
        <v>213</v>
      </c>
      <c r="C174" s="228"/>
      <c r="D174" s="228">
        <v>900</v>
      </c>
      <c r="E174" s="281">
        <v>900</v>
      </c>
      <c r="F174" s="306">
        <f t="shared" si="3"/>
        <v>0</v>
      </c>
      <c r="G174" s="173" t="e">
        <f>D174-E174-F174-#REF!-#REF!</f>
        <v>#REF!</v>
      </c>
    </row>
    <row r="175" spans="2:7" ht="15">
      <c r="B175" s="204" t="s">
        <v>214</v>
      </c>
      <c r="C175" s="228"/>
      <c r="D175" s="228">
        <v>900</v>
      </c>
      <c r="E175" s="281">
        <v>900</v>
      </c>
      <c r="F175" s="306">
        <f t="shared" si="3"/>
        <v>0</v>
      </c>
      <c r="G175" s="173" t="e">
        <f>D175-E175-F175-#REF!-#REF!</f>
        <v>#REF!</v>
      </c>
    </row>
    <row r="176" spans="2:7" ht="15">
      <c r="B176" s="221" t="s">
        <v>117</v>
      </c>
      <c r="C176" s="228" t="s">
        <v>118</v>
      </c>
      <c r="D176" s="228"/>
      <c r="E176" s="281"/>
      <c r="F176" s="306"/>
      <c r="G176" s="173" t="e">
        <f>D176-E176-F176-#REF!-#REF!</f>
        <v>#REF!</v>
      </c>
    </row>
    <row r="177" spans="2:7" ht="15">
      <c r="B177" s="204" t="s">
        <v>213</v>
      </c>
      <c r="C177" s="228"/>
      <c r="D177" s="228">
        <v>100</v>
      </c>
      <c r="E177" s="281">
        <v>200</v>
      </c>
      <c r="F177" s="306">
        <f t="shared" si="3"/>
        <v>100</v>
      </c>
      <c r="G177" s="173" t="e">
        <f>D177-E177-F177-#REF!-#REF!</f>
        <v>#REF!</v>
      </c>
    </row>
    <row r="178" spans="2:7" ht="15">
      <c r="B178" s="204" t="s">
        <v>214</v>
      </c>
      <c r="C178" s="228"/>
      <c r="D178" s="228">
        <v>100</v>
      </c>
      <c r="E178" s="281">
        <v>200</v>
      </c>
      <c r="F178" s="306">
        <f t="shared" si="3"/>
        <v>100</v>
      </c>
      <c r="G178" s="173" t="e">
        <f>D178-E178-F178-#REF!-#REF!</f>
        <v>#REF!</v>
      </c>
    </row>
    <row r="179" spans="2:7" ht="15">
      <c r="B179" s="234" t="s">
        <v>119</v>
      </c>
      <c r="C179" s="230" t="s">
        <v>120</v>
      </c>
      <c r="D179" s="228"/>
      <c r="E179" s="281"/>
      <c r="F179" s="306"/>
      <c r="G179" s="173" t="e">
        <f>D179-E179-F179-#REF!-#REF!</f>
        <v>#REF!</v>
      </c>
    </row>
    <row r="180" spans="2:7" ht="15">
      <c r="B180" s="204" t="s">
        <v>213</v>
      </c>
      <c r="C180" s="230"/>
      <c r="D180" s="295">
        <v>10</v>
      </c>
      <c r="E180" s="296">
        <v>10</v>
      </c>
      <c r="F180" s="322">
        <f t="shared" si="3"/>
        <v>0</v>
      </c>
      <c r="G180" s="173" t="e">
        <f>D180-E180-F180-#REF!-#REF!</f>
        <v>#REF!</v>
      </c>
    </row>
    <row r="181" spans="2:7" ht="15">
      <c r="B181" s="204" t="s">
        <v>214</v>
      </c>
      <c r="C181" s="230"/>
      <c r="D181" s="295">
        <v>10</v>
      </c>
      <c r="E181" s="296">
        <v>10</v>
      </c>
      <c r="F181" s="322">
        <f t="shared" si="3"/>
        <v>0</v>
      </c>
      <c r="G181" s="173" t="e">
        <f>D181-E181-F181-#REF!-#REF!</f>
        <v>#REF!</v>
      </c>
    </row>
    <row r="182" spans="2:7" ht="15" hidden="1">
      <c r="B182" s="234" t="s">
        <v>121</v>
      </c>
      <c r="C182" s="230" t="s">
        <v>122</v>
      </c>
      <c r="D182" s="228"/>
      <c r="E182" s="281"/>
      <c r="F182" s="306"/>
      <c r="G182" s="173" t="e">
        <f>D182-E182-F182-#REF!-#REF!</f>
        <v>#REF!</v>
      </c>
    </row>
    <row r="183" spans="2:7" ht="15" hidden="1">
      <c r="B183" s="204" t="s">
        <v>213</v>
      </c>
      <c r="C183" s="230"/>
      <c r="D183" s="295">
        <v>0</v>
      </c>
      <c r="E183" s="296">
        <v>0</v>
      </c>
      <c r="F183" s="306">
        <f t="shared" si="3"/>
        <v>0</v>
      </c>
      <c r="G183" s="173" t="e">
        <f>D183-E183-F183-#REF!-#REF!</f>
        <v>#REF!</v>
      </c>
    </row>
    <row r="184" spans="2:7" ht="15" hidden="1">
      <c r="B184" s="204" t="s">
        <v>214</v>
      </c>
      <c r="C184" s="230"/>
      <c r="D184" s="295">
        <v>0</v>
      </c>
      <c r="E184" s="296">
        <v>0</v>
      </c>
      <c r="F184" s="306">
        <f t="shared" si="3"/>
        <v>0</v>
      </c>
      <c r="G184" s="173" t="e">
        <f>D184-E184-F184-#REF!-#REF!</f>
        <v>#REF!</v>
      </c>
    </row>
    <row r="185" spans="2:7" ht="15">
      <c r="B185" s="234" t="s">
        <v>123</v>
      </c>
      <c r="C185" s="230" t="s">
        <v>124</v>
      </c>
      <c r="D185" s="228"/>
      <c r="E185" s="281"/>
      <c r="F185" s="306"/>
      <c r="G185" s="173" t="e">
        <f>D185-E185-F185-#REF!-#REF!</f>
        <v>#REF!</v>
      </c>
    </row>
    <row r="186" spans="2:7" ht="15">
      <c r="B186" s="204" t="s">
        <v>213</v>
      </c>
      <c r="C186" s="230"/>
      <c r="D186" s="295">
        <v>500</v>
      </c>
      <c r="E186" s="296">
        <v>300</v>
      </c>
      <c r="F186" s="322">
        <f t="shared" si="3"/>
        <v>-200</v>
      </c>
      <c r="G186" s="173" t="e">
        <f>D186-E186-F186-#REF!-#REF!</f>
        <v>#REF!</v>
      </c>
    </row>
    <row r="187" spans="2:7" ht="15">
      <c r="B187" s="204" t="s">
        <v>214</v>
      </c>
      <c r="C187" s="230"/>
      <c r="D187" s="295">
        <v>500</v>
      </c>
      <c r="E187" s="296">
        <v>300</v>
      </c>
      <c r="F187" s="322">
        <f t="shared" si="3"/>
        <v>-200</v>
      </c>
      <c r="G187" s="173" t="e">
        <f>D187-E187-F187-#REF!-#REF!</f>
        <v>#REF!</v>
      </c>
    </row>
    <row r="188" spans="2:7" ht="15">
      <c r="B188" s="234" t="s">
        <v>125</v>
      </c>
      <c r="C188" s="230" t="s">
        <v>126</v>
      </c>
      <c r="D188" s="295"/>
      <c r="E188" s="296"/>
      <c r="F188" s="306"/>
      <c r="G188" s="173" t="e">
        <f>D188-E188-F188-#REF!-#REF!</f>
        <v>#REF!</v>
      </c>
    </row>
    <row r="189" spans="2:7" ht="15">
      <c r="B189" s="204" t="s">
        <v>213</v>
      </c>
      <c r="C189" s="230"/>
      <c r="D189" s="295">
        <v>50</v>
      </c>
      <c r="E189" s="296">
        <v>50</v>
      </c>
      <c r="F189" s="306">
        <f t="shared" si="3"/>
        <v>0</v>
      </c>
      <c r="G189" s="173" t="e">
        <f>D189-E189-F189-#REF!-#REF!</f>
        <v>#REF!</v>
      </c>
    </row>
    <row r="190" spans="2:7" ht="15">
      <c r="B190" s="204" t="s">
        <v>214</v>
      </c>
      <c r="C190" s="230"/>
      <c r="D190" s="295">
        <v>50</v>
      </c>
      <c r="E190" s="296">
        <v>50</v>
      </c>
      <c r="F190" s="306">
        <f t="shared" si="3"/>
        <v>0</v>
      </c>
      <c r="G190" s="173" t="e">
        <f>D190-E190-F190-#REF!-#REF!</f>
        <v>#REF!</v>
      </c>
    </row>
    <row r="191" spans="2:7" ht="30" customHeight="1">
      <c r="B191" s="235" t="s">
        <v>127</v>
      </c>
      <c r="C191" s="230" t="s">
        <v>128</v>
      </c>
      <c r="D191" s="231"/>
      <c r="E191" s="282"/>
      <c r="F191" s="306"/>
      <c r="G191" s="173" t="e">
        <f>D191-E191-F191-#REF!-#REF!</f>
        <v>#REF!</v>
      </c>
    </row>
    <row r="192" spans="2:7" ht="15">
      <c r="B192" s="204" t="s">
        <v>213</v>
      </c>
      <c r="C192" s="230"/>
      <c r="D192" s="231">
        <v>500</v>
      </c>
      <c r="E192" s="282">
        <v>600</v>
      </c>
      <c r="F192" s="322">
        <f t="shared" si="3"/>
        <v>100</v>
      </c>
      <c r="G192" s="173" t="e">
        <f>D192-E192-F192-#REF!-#REF!</f>
        <v>#REF!</v>
      </c>
    </row>
    <row r="193" spans="2:7" ht="15">
      <c r="B193" s="204" t="s">
        <v>214</v>
      </c>
      <c r="C193" s="230"/>
      <c r="D193" s="231">
        <v>500</v>
      </c>
      <c r="E193" s="282">
        <v>600</v>
      </c>
      <c r="F193" s="322">
        <f t="shared" si="3"/>
        <v>100</v>
      </c>
      <c r="G193" s="173" t="e">
        <f>D193-E193-F193-#REF!-#REF!</f>
        <v>#REF!</v>
      </c>
    </row>
    <row r="194" spans="2:7" ht="15">
      <c r="B194" s="234" t="s">
        <v>129</v>
      </c>
      <c r="C194" s="236" t="s">
        <v>130</v>
      </c>
      <c r="D194" s="237"/>
      <c r="E194" s="263"/>
      <c r="F194" s="306"/>
      <c r="G194" s="173" t="e">
        <f>D194-E194-F194-#REF!-#REF!</f>
        <v>#REF!</v>
      </c>
    </row>
    <row r="195" spans="2:7" ht="15">
      <c r="B195" s="208" t="s">
        <v>213</v>
      </c>
      <c r="C195" s="237"/>
      <c r="D195" s="237">
        <f aca="true" t="shared" si="4" ref="D195:F196">D198++D201+D204+D207+D210</f>
        <v>1359</v>
      </c>
      <c r="E195" s="237">
        <f t="shared" si="4"/>
        <v>1264</v>
      </c>
      <c r="F195" s="237">
        <f t="shared" si="4"/>
        <v>-95</v>
      </c>
      <c r="G195" s="173" t="e">
        <f>D195-E195-F195-#REF!-#REF!</f>
        <v>#REF!</v>
      </c>
    </row>
    <row r="196" spans="2:7" ht="15">
      <c r="B196" s="208" t="s">
        <v>214</v>
      </c>
      <c r="C196" s="237"/>
      <c r="D196" s="237">
        <f t="shared" si="4"/>
        <v>1359</v>
      </c>
      <c r="E196" s="237">
        <f t="shared" si="4"/>
        <v>1264</v>
      </c>
      <c r="F196" s="237">
        <f t="shared" si="4"/>
        <v>-95</v>
      </c>
      <c r="G196" s="173" t="e">
        <f>D196-E196-F196-#REF!-#REF!</f>
        <v>#REF!</v>
      </c>
    </row>
    <row r="197" spans="2:7" ht="15">
      <c r="B197" s="221" t="s">
        <v>131</v>
      </c>
      <c r="C197" s="228" t="s">
        <v>132</v>
      </c>
      <c r="D197" s="228"/>
      <c r="E197" s="281"/>
      <c r="F197" s="306"/>
      <c r="G197" s="173" t="e">
        <f>D197-E197-F197-#REF!-#REF!</f>
        <v>#REF!</v>
      </c>
    </row>
    <row r="198" spans="2:7" ht="15">
      <c r="B198" s="204" t="s">
        <v>213</v>
      </c>
      <c r="C198" s="228"/>
      <c r="D198" s="228">
        <v>60</v>
      </c>
      <c r="E198" s="281">
        <v>60</v>
      </c>
      <c r="F198" s="306">
        <f t="shared" si="3"/>
        <v>0</v>
      </c>
      <c r="G198" s="173" t="e">
        <f>D198-E198-F198-#REF!-#REF!</f>
        <v>#REF!</v>
      </c>
    </row>
    <row r="199" spans="2:7" ht="15">
      <c r="B199" s="204" t="s">
        <v>214</v>
      </c>
      <c r="C199" s="228"/>
      <c r="D199" s="228">
        <v>60</v>
      </c>
      <c r="E199" s="281">
        <v>60</v>
      </c>
      <c r="F199" s="306">
        <f t="shared" si="3"/>
        <v>0</v>
      </c>
      <c r="G199" s="173" t="e">
        <f>D199-E199-F199-#REF!-#REF!</f>
        <v>#REF!</v>
      </c>
    </row>
    <row r="200" spans="2:7" ht="15">
      <c r="B200" s="221" t="s">
        <v>133</v>
      </c>
      <c r="C200" s="228" t="s">
        <v>134</v>
      </c>
      <c r="D200" s="228"/>
      <c r="E200" s="281"/>
      <c r="F200" s="306"/>
      <c r="G200" s="173" t="e">
        <f>D200-E200-F200-#REF!-#REF!</f>
        <v>#REF!</v>
      </c>
    </row>
    <row r="201" spans="2:7" ht="15">
      <c r="B201" s="204" t="s">
        <v>213</v>
      </c>
      <c r="C201" s="228"/>
      <c r="D201" s="228">
        <v>75</v>
      </c>
      <c r="E201" s="281">
        <v>75</v>
      </c>
      <c r="F201" s="306">
        <f t="shared" si="3"/>
        <v>0</v>
      </c>
      <c r="G201" s="173" t="e">
        <f>D201-E201-F201-#REF!-#REF!</f>
        <v>#REF!</v>
      </c>
    </row>
    <row r="202" spans="2:7" ht="15">
      <c r="B202" s="204" t="s">
        <v>214</v>
      </c>
      <c r="C202" s="228"/>
      <c r="D202" s="228">
        <v>75</v>
      </c>
      <c r="E202" s="281">
        <v>75</v>
      </c>
      <c r="F202" s="306">
        <f t="shared" si="3"/>
        <v>0</v>
      </c>
      <c r="G202" s="173" t="e">
        <f>D202-E202-F202-#REF!-#REF!</f>
        <v>#REF!</v>
      </c>
    </row>
    <row r="203" spans="2:7" ht="15">
      <c r="B203" s="221" t="s">
        <v>135</v>
      </c>
      <c r="C203" s="228" t="s">
        <v>136</v>
      </c>
      <c r="D203" s="228"/>
      <c r="E203" s="281"/>
      <c r="F203" s="306"/>
      <c r="G203" s="173" t="e">
        <f>D203-E203-F203-#REF!-#REF!</f>
        <v>#REF!</v>
      </c>
    </row>
    <row r="204" spans="2:7" ht="15">
      <c r="B204" s="204" t="s">
        <v>213</v>
      </c>
      <c r="C204" s="228"/>
      <c r="D204" s="228">
        <v>40</v>
      </c>
      <c r="E204" s="281">
        <v>40</v>
      </c>
      <c r="F204" s="306">
        <f t="shared" si="3"/>
        <v>0</v>
      </c>
      <c r="G204" s="173" t="e">
        <f>D204-E204-F204-#REF!-#REF!</f>
        <v>#REF!</v>
      </c>
    </row>
    <row r="205" spans="2:7" ht="15">
      <c r="B205" s="204" t="s">
        <v>214</v>
      </c>
      <c r="C205" s="228"/>
      <c r="D205" s="228">
        <v>40</v>
      </c>
      <c r="E205" s="281">
        <v>40</v>
      </c>
      <c r="F205" s="306">
        <f t="shared" si="3"/>
        <v>0</v>
      </c>
      <c r="G205" s="173" t="e">
        <f>D205-E205-F205-#REF!-#REF!</f>
        <v>#REF!</v>
      </c>
    </row>
    <row r="206" spans="2:7" ht="17.25" customHeight="1">
      <c r="B206" s="221" t="s">
        <v>137</v>
      </c>
      <c r="C206" s="228" t="s">
        <v>138</v>
      </c>
      <c r="D206" s="228"/>
      <c r="E206" s="281"/>
      <c r="F206" s="306"/>
      <c r="G206" s="173" t="e">
        <f>D206-E206-F206-#REF!-#REF!</f>
        <v>#REF!</v>
      </c>
    </row>
    <row r="207" spans="2:7" ht="17.25" customHeight="1">
      <c r="B207" s="204" t="s">
        <v>213</v>
      </c>
      <c r="C207" s="228"/>
      <c r="D207" s="228">
        <v>500</v>
      </c>
      <c r="E207" s="281">
        <v>405</v>
      </c>
      <c r="F207" s="306">
        <f t="shared" si="3"/>
        <v>-95</v>
      </c>
      <c r="G207" s="173" t="e">
        <f>D207-E207-F207-#REF!-#REF!</f>
        <v>#REF!</v>
      </c>
    </row>
    <row r="208" spans="2:7" ht="17.25" customHeight="1">
      <c r="B208" s="204" t="s">
        <v>214</v>
      </c>
      <c r="C208" s="228"/>
      <c r="D208" s="228">
        <v>500</v>
      </c>
      <c r="E208" s="281">
        <v>405</v>
      </c>
      <c r="F208" s="306">
        <f t="shared" si="3"/>
        <v>-95</v>
      </c>
      <c r="G208" s="173" t="e">
        <f>D208-E208-F208-#REF!-#REF!</f>
        <v>#REF!</v>
      </c>
    </row>
    <row r="209" spans="2:7" ht="15">
      <c r="B209" s="221" t="s">
        <v>139</v>
      </c>
      <c r="C209" s="228" t="s">
        <v>140</v>
      </c>
      <c r="D209" s="228"/>
      <c r="E209" s="281"/>
      <c r="F209" s="306"/>
      <c r="G209" s="173" t="e">
        <f>D209-E209-F209-#REF!-#REF!</f>
        <v>#REF!</v>
      </c>
    </row>
    <row r="210" spans="2:7" ht="15">
      <c r="B210" s="204" t="s">
        <v>213</v>
      </c>
      <c r="C210" s="238"/>
      <c r="D210" s="238">
        <v>684</v>
      </c>
      <c r="E210" s="284">
        <v>684</v>
      </c>
      <c r="F210" s="306">
        <f aca="true" t="shared" si="5" ref="F210:F234">E210-D210</f>
        <v>0</v>
      </c>
      <c r="G210" s="173" t="e">
        <f>D210-E210-F210-#REF!-#REF!</f>
        <v>#REF!</v>
      </c>
    </row>
    <row r="211" spans="2:7" ht="15">
      <c r="B211" s="204" t="s">
        <v>214</v>
      </c>
      <c r="C211" s="228"/>
      <c r="D211" s="239">
        <v>684</v>
      </c>
      <c r="E211" s="285">
        <v>684</v>
      </c>
      <c r="F211" s="306">
        <f t="shared" si="5"/>
        <v>0</v>
      </c>
      <c r="G211" s="173" t="e">
        <f>D211-E211-F211-#REF!-#REF!</f>
        <v>#REF!</v>
      </c>
    </row>
    <row r="212" spans="2:7" ht="30.75">
      <c r="B212" s="240" t="s">
        <v>141</v>
      </c>
      <c r="C212" s="241" t="s">
        <v>52</v>
      </c>
      <c r="D212" s="242"/>
      <c r="E212" s="268"/>
      <c r="F212" s="306"/>
      <c r="G212" s="173" t="e">
        <f>D212-E212-F212-#REF!-#REF!</f>
        <v>#REF!</v>
      </c>
    </row>
    <row r="213" spans="2:7" ht="15">
      <c r="B213" s="208" t="s">
        <v>213</v>
      </c>
      <c r="C213" s="242"/>
      <c r="D213" s="315">
        <f>D217+D220</f>
        <v>41</v>
      </c>
      <c r="E213" s="316">
        <f>E217+E220</f>
        <v>41</v>
      </c>
      <c r="F213" s="322">
        <f t="shared" si="5"/>
        <v>0</v>
      </c>
      <c r="G213" s="173" t="e">
        <f>D213-E213-F213-#REF!-#REF!</f>
        <v>#REF!</v>
      </c>
    </row>
    <row r="214" spans="2:7" ht="15">
      <c r="B214" s="208" t="s">
        <v>214</v>
      </c>
      <c r="C214" s="242"/>
      <c r="D214" s="315">
        <f>D218+D221</f>
        <v>41</v>
      </c>
      <c r="E214" s="316">
        <f>E218+E221</f>
        <v>41</v>
      </c>
      <c r="F214" s="322">
        <f t="shared" si="5"/>
        <v>0</v>
      </c>
      <c r="G214" s="173" t="e">
        <f>D214-E214-F214-#REF!-#REF!</f>
        <v>#REF!</v>
      </c>
    </row>
    <row r="215" spans="2:7" ht="15">
      <c r="B215" s="243" t="s">
        <v>142</v>
      </c>
      <c r="C215" s="177" t="s">
        <v>143</v>
      </c>
      <c r="D215" s="177"/>
      <c r="E215" s="270"/>
      <c r="F215" s="306"/>
      <c r="G215" s="173" t="e">
        <f>D215-E215-F215-#REF!-#REF!</f>
        <v>#REF!</v>
      </c>
    </row>
    <row r="216" spans="2:7" ht="15">
      <c r="B216" s="243" t="s">
        <v>144</v>
      </c>
      <c r="C216" s="228" t="s">
        <v>145</v>
      </c>
      <c r="D216" s="228"/>
      <c r="E216" s="281"/>
      <c r="F216" s="306"/>
      <c r="G216" s="173" t="e">
        <f>D216-E216-F216-#REF!-#REF!</f>
        <v>#REF!</v>
      </c>
    </row>
    <row r="217" spans="2:7" ht="15">
      <c r="B217" s="204" t="s">
        <v>213</v>
      </c>
      <c r="C217" s="228"/>
      <c r="D217" s="228">
        <v>41</v>
      </c>
      <c r="E217" s="281">
        <v>41</v>
      </c>
      <c r="F217" s="306">
        <f t="shared" si="5"/>
        <v>0</v>
      </c>
      <c r="G217" s="173" t="e">
        <f>D217-E217-F217-#REF!-#REF!</f>
        <v>#REF!</v>
      </c>
    </row>
    <row r="218" spans="2:7" ht="15">
      <c r="B218" s="204" t="s">
        <v>214</v>
      </c>
      <c r="C218" s="228"/>
      <c r="D218" s="228">
        <v>41</v>
      </c>
      <c r="E218" s="281">
        <v>41</v>
      </c>
      <c r="F218" s="306">
        <f t="shared" si="5"/>
        <v>0</v>
      </c>
      <c r="G218" s="173" t="e">
        <f>D218-E218-F218-#REF!-#REF!</f>
        <v>#REF!</v>
      </c>
    </row>
    <row r="219" spans="2:7" ht="30">
      <c r="B219" s="243" t="s">
        <v>146</v>
      </c>
      <c r="C219" s="228" t="s">
        <v>147</v>
      </c>
      <c r="D219" s="228"/>
      <c r="E219" s="281"/>
      <c r="F219" s="306"/>
      <c r="G219" s="173" t="e">
        <f>D219-E219-F219-#REF!-#REF!</f>
        <v>#REF!</v>
      </c>
    </row>
    <row r="220" spans="2:7" ht="15">
      <c r="B220" s="204" t="s">
        <v>213</v>
      </c>
      <c r="C220" s="244"/>
      <c r="D220" s="228">
        <v>0</v>
      </c>
      <c r="E220" s="281"/>
      <c r="F220" s="306">
        <f t="shared" si="5"/>
        <v>0</v>
      </c>
      <c r="G220" s="173" t="e">
        <f>D220-E220-F220-#REF!-#REF!</f>
        <v>#REF!</v>
      </c>
    </row>
    <row r="221" spans="2:7" ht="15">
      <c r="B221" s="204" t="s">
        <v>214</v>
      </c>
      <c r="C221" s="228"/>
      <c r="D221" s="228">
        <v>0</v>
      </c>
      <c r="E221" s="281"/>
      <c r="F221" s="306">
        <f t="shared" si="5"/>
        <v>0</v>
      </c>
      <c r="G221" s="173" t="e">
        <f>D221-E221-F221-#REF!-#REF!</f>
        <v>#REF!</v>
      </c>
    </row>
    <row r="222" spans="2:7" ht="15">
      <c r="B222" s="240" t="s">
        <v>148</v>
      </c>
      <c r="C222" s="217">
        <v>70</v>
      </c>
      <c r="D222" s="196"/>
      <c r="E222" s="272"/>
      <c r="F222" s="306"/>
      <c r="G222" s="173" t="e">
        <f>D222-E222-F222-#REF!-#REF!</f>
        <v>#REF!</v>
      </c>
    </row>
    <row r="223" spans="2:7" ht="15">
      <c r="B223" s="208" t="s">
        <v>213</v>
      </c>
      <c r="C223" s="217"/>
      <c r="D223" s="200">
        <f>D228+D231</f>
        <v>1239</v>
      </c>
      <c r="E223" s="273">
        <f>E228+E231</f>
        <v>1389</v>
      </c>
      <c r="F223" s="322">
        <f t="shared" si="5"/>
        <v>150</v>
      </c>
      <c r="G223" s="173" t="e">
        <f>D223-E223-F223-#REF!-#REF!</f>
        <v>#REF!</v>
      </c>
    </row>
    <row r="224" spans="2:7" ht="15">
      <c r="B224" s="208" t="s">
        <v>214</v>
      </c>
      <c r="C224" s="217"/>
      <c r="D224" s="200">
        <f>D229+D232</f>
        <v>1239</v>
      </c>
      <c r="E224" s="273">
        <f>E229+E232</f>
        <v>1389</v>
      </c>
      <c r="F224" s="322">
        <f t="shared" si="5"/>
        <v>150</v>
      </c>
      <c r="G224" s="173" t="e">
        <f>D224-E224-F224-#REF!-#REF!</f>
        <v>#REF!</v>
      </c>
    </row>
    <row r="225" spans="2:7" ht="15">
      <c r="B225" s="229" t="s">
        <v>149</v>
      </c>
      <c r="C225" s="217">
        <v>71</v>
      </c>
      <c r="D225" s="200"/>
      <c r="E225" s="273"/>
      <c r="F225" s="306"/>
      <c r="G225" s="173" t="e">
        <f>D225-E225-F225-#REF!-#REF!</f>
        <v>#REF!</v>
      </c>
    </row>
    <row r="226" spans="2:7" ht="15">
      <c r="B226" s="224" t="s">
        <v>150</v>
      </c>
      <c r="C226" s="217" t="s">
        <v>151</v>
      </c>
      <c r="D226" s="200"/>
      <c r="E226" s="273"/>
      <c r="F226" s="306"/>
      <c r="G226" s="173" t="e">
        <f>D226-E226-F226-#REF!-#REF!</f>
        <v>#REF!</v>
      </c>
    </row>
    <row r="227" spans="2:7" ht="15">
      <c r="B227" s="245" t="s">
        <v>154</v>
      </c>
      <c r="C227" s="228" t="s">
        <v>155</v>
      </c>
      <c r="D227" s="317"/>
      <c r="E227" s="318"/>
      <c r="F227" s="306"/>
      <c r="G227" s="173" t="e">
        <f>D227-E227-F227-#REF!-#REF!</f>
        <v>#REF!</v>
      </c>
    </row>
    <row r="228" spans="2:7" ht="15">
      <c r="B228" s="204" t="s">
        <v>213</v>
      </c>
      <c r="C228" s="228"/>
      <c r="D228" s="317">
        <v>583</v>
      </c>
      <c r="E228" s="318">
        <v>633</v>
      </c>
      <c r="F228" s="306">
        <f t="shared" si="5"/>
        <v>50</v>
      </c>
      <c r="G228" s="173" t="e">
        <f>D228-E228-F228-#REF!-#REF!</f>
        <v>#REF!</v>
      </c>
    </row>
    <row r="229" spans="2:7" ht="15">
      <c r="B229" s="204" t="s">
        <v>214</v>
      </c>
      <c r="C229" s="228"/>
      <c r="D229" s="317">
        <v>583</v>
      </c>
      <c r="E229" s="318">
        <v>633</v>
      </c>
      <c r="F229" s="306">
        <f t="shared" si="5"/>
        <v>50</v>
      </c>
      <c r="G229" s="173" t="e">
        <f>D229-E229-F229-#REF!-#REF!</f>
        <v>#REF!</v>
      </c>
    </row>
    <row r="230" spans="2:7" ht="15">
      <c r="B230" s="226" t="s">
        <v>156</v>
      </c>
      <c r="C230" s="228" t="s">
        <v>157</v>
      </c>
      <c r="D230" s="317"/>
      <c r="E230" s="318"/>
      <c r="F230" s="306"/>
      <c r="G230" s="173" t="e">
        <f>D230-E230-F230-#REF!-#REF!</f>
        <v>#REF!</v>
      </c>
    </row>
    <row r="231" spans="2:7" ht="15">
      <c r="B231" s="204" t="s">
        <v>213</v>
      </c>
      <c r="C231" s="228"/>
      <c r="D231" s="317">
        <v>656</v>
      </c>
      <c r="E231" s="318">
        <v>756</v>
      </c>
      <c r="F231" s="306">
        <f t="shared" si="5"/>
        <v>100</v>
      </c>
      <c r="G231" s="173" t="e">
        <f>D231-E231-F231-#REF!-#REF!</f>
        <v>#REF!</v>
      </c>
    </row>
    <row r="232" spans="2:7" ht="15" thickBot="1">
      <c r="B232" s="246" t="s">
        <v>214</v>
      </c>
      <c r="C232" s="228"/>
      <c r="D232" s="319">
        <v>656</v>
      </c>
      <c r="E232" s="320">
        <v>756</v>
      </c>
      <c r="F232" s="306">
        <f t="shared" si="5"/>
        <v>100</v>
      </c>
      <c r="G232" s="173" t="e">
        <f>D232-E232-F232-#REF!-#REF!</f>
        <v>#REF!</v>
      </c>
    </row>
    <row r="233" spans="2:7" ht="15.75" thickBot="1">
      <c r="B233" s="247" t="s">
        <v>158</v>
      </c>
      <c r="C233" s="248"/>
      <c r="D233" s="298">
        <f>D234-D235</f>
        <v>7571.19999999999</v>
      </c>
      <c r="E233" s="299">
        <f>E234-E235</f>
        <v>43157</v>
      </c>
      <c r="F233" s="322">
        <f t="shared" si="5"/>
        <v>35585.80000000001</v>
      </c>
      <c r="G233" s="173" t="e">
        <f>D233-E233-F233-#REF!-#REF!</f>
        <v>#REF!</v>
      </c>
    </row>
    <row r="234" spans="2:7" ht="15.75" thickBot="1">
      <c r="B234" s="247" t="s">
        <v>160</v>
      </c>
      <c r="C234" s="248"/>
      <c r="D234" s="298">
        <f>D16</f>
        <v>40499.19999999999</v>
      </c>
      <c r="E234" s="299">
        <f>E16</f>
        <v>76235</v>
      </c>
      <c r="F234" s="322">
        <f t="shared" si="5"/>
        <v>35735.80000000001</v>
      </c>
      <c r="G234" s="173" t="e">
        <f>D234-E234-F234-#REF!-#REF!</f>
        <v>#REF!</v>
      </c>
    </row>
    <row r="235" spans="2:7" ht="15.75" thickBot="1">
      <c r="B235" s="249" t="s">
        <v>161</v>
      </c>
      <c r="C235" s="250"/>
      <c r="D235" s="297">
        <f>D50</f>
        <v>32928</v>
      </c>
      <c r="E235" s="297">
        <f>E50</f>
        <v>33078</v>
      </c>
      <c r="F235" s="323">
        <f>F50</f>
        <v>150</v>
      </c>
      <c r="G235" s="173" t="e">
        <f>D235-E235-F235-#REF!-#REF!</f>
        <v>#REF!</v>
      </c>
    </row>
    <row r="237" spans="2:7" s="252" customFormat="1" ht="12.75" customHeight="1">
      <c r="B237" s="170"/>
      <c r="C237" s="251"/>
      <c r="D237" s="179"/>
      <c r="F237" s="307"/>
      <c r="G237" s="180"/>
    </row>
    <row r="238" spans="2:7" s="252" customFormat="1" ht="14.25" customHeight="1">
      <c r="B238" s="253" t="s">
        <v>229</v>
      </c>
      <c r="C238" s="251"/>
      <c r="D238" s="179"/>
      <c r="E238" s="252" t="s">
        <v>230</v>
      </c>
      <c r="F238" s="307"/>
      <c r="G238" s="180"/>
    </row>
    <row r="239" spans="2:7" s="252" customFormat="1" ht="12.75" customHeight="1">
      <c r="B239" s="253" t="s">
        <v>204</v>
      </c>
      <c r="C239" s="251"/>
      <c r="D239" s="179"/>
      <c r="E239" s="252" t="s">
        <v>231</v>
      </c>
      <c r="F239" s="307"/>
      <c r="G239" s="180"/>
    </row>
    <row r="240" spans="3:7" s="252" customFormat="1" ht="12.75" customHeight="1">
      <c r="C240" s="251"/>
      <c r="D240" s="179"/>
      <c r="F240" s="307"/>
      <c r="G240" s="180"/>
    </row>
    <row r="241" spans="4:7" s="252" customFormat="1" ht="12.75" customHeight="1">
      <c r="D241" s="179"/>
      <c r="F241" s="307"/>
      <c r="G241" s="180"/>
    </row>
    <row r="242" spans="4:7" s="252" customFormat="1" ht="12.75" customHeight="1">
      <c r="D242" s="251"/>
      <c r="F242" s="307"/>
      <c r="G242" s="180"/>
    </row>
    <row r="243" spans="2:7" s="252" customFormat="1" ht="12.75" customHeight="1">
      <c r="B243" s="252" t="s">
        <v>162</v>
      </c>
      <c r="D243" s="253"/>
      <c r="E243" s="253" t="s">
        <v>171</v>
      </c>
      <c r="F243" s="307"/>
      <c r="G243" s="180"/>
    </row>
    <row r="244" spans="2:7" s="252" customFormat="1" ht="12.75" customHeight="1">
      <c r="B244" s="252" t="s">
        <v>163</v>
      </c>
      <c r="D244" s="253"/>
      <c r="E244" s="179" t="s">
        <v>164</v>
      </c>
      <c r="F244" s="307"/>
      <c r="G244" s="180"/>
    </row>
    <row r="245" spans="4:7" s="252" customFormat="1" ht="12.75" customHeight="1">
      <c r="D245" s="253"/>
      <c r="E245" s="179"/>
      <c r="F245" s="307"/>
      <c r="G245" s="180"/>
    </row>
    <row r="246" spans="4:7" s="252" customFormat="1" ht="12.75" customHeight="1">
      <c r="D246" s="253"/>
      <c r="E246" s="179"/>
      <c r="F246" s="307"/>
      <c r="G246" s="180"/>
    </row>
    <row r="247" spans="4:7" s="252" customFormat="1" ht="12.75" customHeight="1">
      <c r="D247" s="253"/>
      <c r="E247" s="179"/>
      <c r="F247" s="307"/>
      <c r="G247" s="180"/>
    </row>
    <row r="248" spans="4:7" s="252" customFormat="1" ht="12.75" customHeight="1">
      <c r="D248" s="253"/>
      <c r="E248" s="179"/>
      <c r="F248" s="307"/>
      <c r="G248" s="180"/>
    </row>
    <row r="249" spans="2:7" s="252" customFormat="1" ht="15">
      <c r="B249" s="252" t="s">
        <v>166</v>
      </c>
      <c r="C249" s="254"/>
      <c r="D249" s="253"/>
      <c r="E249" s="253" t="s">
        <v>165</v>
      </c>
      <c r="F249" s="307"/>
      <c r="G249" s="180"/>
    </row>
    <row r="250" spans="2:7" s="252" customFormat="1" ht="15">
      <c r="B250" s="252" t="s">
        <v>172</v>
      </c>
      <c r="C250" s="254"/>
      <c r="D250" s="253"/>
      <c r="E250" s="253" t="s">
        <v>206</v>
      </c>
      <c r="F250" s="307"/>
      <c r="G250" s="180"/>
    </row>
    <row r="251" spans="3:7" s="252" customFormat="1" ht="15">
      <c r="C251" s="254"/>
      <c r="D251" s="253"/>
      <c r="E251" s="253"/>
      <c r="F251" s="307"/>
      <c r="G251" s="180"/>
    </row>
    <row r="252" spans="3:7" s="252" customFormat="1" ht="15">
      <c r="C252" s="254"/>
      <c r="D252" s="253"/>
      <c r="E252" s="253"/>
      <c r="F252" s="307"/>
      <c r="G252" s="180"/>
    </row>
    <row r="253" spans="3:7" s="252" customFormat="1" ht="15">
      <c r="C253" s="254"/>
      <c r="D253" s="253"/>
      <c r="E253" s="253"/>
      <c r="F253" s="307"/>
      <c r="G253" s="180"/>
    </row>
    <row r="254" spans="2:7" s="255" customFormat="1" ht="15">
      <c r="B254" s="252" t="s">
        <v>238</v>
      </c>
      <c r="C254" s="254"/>
      <c r="D254" s="253"/>
      <c r="E254" s="253" t="s">
        <v>167</v>
      </c>
      <c r="F254" s="314"/>
      <c r="G254" s="185"/>
    </row>
    <row r="255" spans="1:7" s="255" customFormat="1" ht="15">
      <c r="A255" s="256"/>
      <c r="B255" s="252" t="s">
        <v>239</v>
      </c>
      <c r="C255" s="254"/>
      <c r="D255" s="179"/>
      <c r="E255" s="253" t="s">
        <v>182</v>
      </c>
      <c r="F255" s="314"/>
      <c r="G255" s="185"/>
    </row>
    <row r="256" spans="1:7" s="255" customFormat="1" ht="15">
      <c r="A256" s="256"/>
      <c r="B256" s="252"/>
      <c r="C256" s="254"/>
      <c r="D256" s="179"/>
      <c r="E256" s="253"/>
      <c r="F256" s="314"/>
      <c r="G256" s="185"/>
    </row>
    <row r="257" spans="1:7" s="255" customFormat="1" ht="15">
      <c r="A257" s="256"/>
      <c r="B257" s="252"/>
      <c r="C257" s="254"/>
      <c r="D257" s="253"/>
      <c r="E257" s="253"/>
      <c r="F257" s="314"/>
      <c r="G257" s="185"/>
    </row>
    <row r="258" spans="2:5" ht="15">
      <c r="B258" s="252" t="s">
        <v>169</v>
      </c>
      <c r="C258" s="254"/>
      <c r="D258" s="253"/>
      <c r="E258" s="253" t="s">
        <v>168</v>
      </c>
    </row>
    <row r="259" spans="2:5" ht="15">
      <c r="B259" s="252" t="s">
        <v>173</v>
      </c>
      <c r="C259" s="254"/>
      <c r="D259" s="253"/>
      <c r="E259" s="253" t="s">
        <v>170</v>
      </c>
    </row>
    <row r="260" spans="3:6" ht="15">
      <c r="C260" s="254"/>
      <c r="D260" s="253"/>
      <c r="F260" s="174"/>
    </row>
    <row r="261" spans="3:6" ht="15">
      <c r="C261" s="254"/>
      <c r="D261" s="253"/>
      <c r="F261" s="174"/>
    </row>
    <row r="262" spans="2:5" ht="15">
      <c r="B262" s="252"/>
      <c r="C262" s="252"/>
      <c r="D262" s="252"/>
      <c r="E262" s="252"/>
    </row>
  </sheetData>
  <sheetProtection selectLockedCells="1" selectUnlockedCells="1"/>
  <mergeCells count="8">
    <mergeCell ref="F13:F14"/>
    <mergeCell ref="B8:C8"/>
    <mergeCell ref="D4:E4"/>
    <mergeCell ref="B9:D9"/>
    <mergeCell ref="B13:B14"/>
    <mergeCell ref="C13:C14"/>
    <mergeCell ref="D13:D14"/>
    <mergeCell ref="E13:E14"/>
  </mergeCells>
  <printOptions/>
  <pageMargins left="0.15748031496062992" right="0.11811023622047245" top="0.2362204724409449" bottom="0.2362204724409449" header="0.8267716535433072" footer="0.15748031496062992"/>
  <pageSetup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3:C27"/>
  <sheetViews>
    <sheetView zoomScalePageLayoutView="0" workbookViewId="0" topLeftCell="A3">
      <selection activeCell="A6" sqref="A6:IV27"/>
    </sheetView>
  </sheetViews>
  <sheetFormatPr defaultColWidth="9.140625" defaultRowHeight="12.75"/>
  <cols>
    <col min="1" max="1" width="43.421875" style="0" customWidth="1"/>
    <col min="2" max="3" width="27.28125" style="0" customWidth="1"/>
  </cols>
  <sheetData>
    <row r="1" ht="64.5" customHeight="1"/>
    <row r="2" ht="64.5" customHeight="1" thickBot="1"/>
    <row r="3" spans="1:3" ht="64.5" customHeight="1" thickBot="1">
      <c r="A3" s="350" t="s">
        <v>3</v>
      </c>
      <c r="B3" s="345" t="s">
        <v>4</v>
      </c>
      <c r="C3" s="351" t="s">
        <v>174</v>
      </c>
    </row>
    <row r="4" spans="1:3" ht="64.5" customHeight="1" thickBot="1">
      <c r="A4" s="350"/>
      <c r="B4" s="345"/>
      <c r="C4" s="352"/>
    </row>
    <row r="5" spans="1:3" ht="64.5" customHeight="1" thickBot="1">
      <c r="A5" s="60">
        <v>1</v>
      </c>
      <c r="B5" s="61" t="s">
        <v>159</v>
      </c>
      <c r="C5" s="62">
        <v>3</v>
      </c>
    </row>
    <row r="6" spans="1:3" ht="64.5" customHeight="1">
      <c r="A6" s="63" t="s">
        <v>5</v>
      </c>
      <c r="B6" s="64"/>
      <c r="C6" s="65">
        <f>C7</f>
        <v>27520</v>
      </c>
    </row>
    <row r="7" spans="1:3" ht="64.5" customHeight="1">
      <c r="A7" s="66" t="s">
        <v>6</v>
      </c>
      <c r="B7" s="67"/>
      <c r="C7" s="68">
        <f>C8+C28</f>
        <v>27520</v>
      </c>
    </row>
    <row r="8" spans="1:3" ht="64.5" customHeight="1">
      <c r="A8" s="69" t="s">
        <v>7</v>
      </c>
      <c r="B8" s="70"/>
      <c r="C8" s="71">
        <f>C10+C12</f>
        <v>27520</v>
      </c>
    </row>
    <row r="9" spans="1:3" ht="64.5" customHeight="1">
      <c r="A9" s="72" t="s">
        <v>8</v>
      </c>
      <c r="B9" s="70"/>
      <c r="C9" s="71">
        <f>C10</f>
        <v>0</v>
      </c>
    </row>
    <row r="10" spans="1:3" ht="64.5" customHeight="1">
      <c r="A10" s="72" t="s">
        <v>9</v>
      </c>
      <c r="B10" s="73" t="s">
        <v>10</v>
      </c>
      <c r="C10" s="71">
        <f>C11</f>
        <v>0</v>
      </c>
    </row>
    <row r="11" spans="1:3" ht="64.5" customHeight="1">
      <c r="A11" s="74" t="s">
        <v>11</v>
      </c>
      <c r="B11" s="75" t="s">
        <v>12</v>
      </c>
      <c r="C11" s="76">
        <v>0</v>
      </c>
    </row>
    <row r="12" spans="1:3" ht="64.5" customHeight="1">
      <c r="A12" s="72" t="s">
        <v>13</v>
      </c>
      <c r="B12" s="73" t="s">
        <v>14</v>
      </c>
      <c r="C12" s="77">
        <f>C13</f>
        <v>27520</v>
      </c>
    </row>
    <row r="13" spans="1:3" ht="64.5" customHeight="1">
      <c r="A13" s="78" t="s">
        <v>15</v>
      </c>
      <c r="B13" s="70" t="s">
        <v>16</v>
      </c>
      <c r="C13" s="77">
        <f>C14+C15+C16+C17+C18+C19+C20+C21+C22+C23+C24+C25+C26+C27</f>
        <v>27520</v>
      </c>
    </row>
    <row r="14" spans="1:3" ht="64.5" customHeight="1">
      <c r="A14" s="79" t="s">
        <v>175</v>
      </c>
      <c r="B14" s="80" t="s">
        <v>17</v>
      </c>
      <c r="C14" s="81">
        <v>2224</v>
      </c>
    </row>
    <row r="15" spans="1:3" ht="64.5" customHeight="1">
      <c r="A15" s="79" t="s">
        <v>18</v>
      </c>
      <c r="B15" s="80" t="s">
        <v>19</v>
      </c>
      <c r="C15" s="81">
        <v>510</v>
      </c>
    </row>
    <row r="16" spans="1:3" ht="64.5" customHeight="1">
      <c r="A16" s="79" t="s">
        <v>176</v>
      </c>
      <c r="B16" s="82" t="s">
        <v>177</v>
      </c>
      <c r="C16" s="83">
        <v>6250</v>
      </c>
    </row>
    <row r="17" spans="1:3" ht="64.5" customHeight="1">
      <c r="A17" s="79" t="s">
        <v>20</v>
      </c>
      <c r="B17" s="80" t="s">
        <v>21</v>
      </c>
      <c r="C17" s="81">
        <v>9649</v>
      </c>
    </row>
    <row r="18" spans="1:3" ht="64.5" customHeight="1">
      <c r="A18" s="79" t="s">
        <v>22</v>
      </c>
      <c r="B18" s="80" t="s">
        <v>23</v>
      </c>
      <c r="C18" s="81">
        <v>632</v>
      </c>
    </row>
    <row r="19" spans="1:3" ht="64.5" customHeight="1">
      <c r="A19" s="84" t="s">
        <v>24</v>
      </c>
      <c r="B19" s="80" t="s">
        <v>25</v>
      </c>
      <c r="C19" s="81">
        <v>2217</v>
      </c>
    </row>
    <row r="20" spans="1:3" ht="64.5" customHeight="1">
      <c r="A20" s="79" t="s">
        <v>26</v>
      </c>
      <c r="B20" s="80" t="s">
        <v>27</v>
      </c>
      <c r="C20" s="81">
        <v>46</v>
      </c>
    </row>
    <row r="21" spans="1:3" ht="64.5" customHeight="1">
      <c r="A21" s="79" t="s">
        <v>28</v>
      </c>
      <c r="B21" s="80" t="s">
        <v>29</v>
      </c>
      <c r="C21" s="81">
        <v>81</v>
      </c>
    </row>
    <row r="22" spans="1:3" ht="64.5" customHeight="1">
      <c r="A22" s="79" t="s">
        <v>178</v>
      </c>
      <c r="B22" s="80" t="s">
        <v>30</v>
      </c>
      <c r="C22" s="81">
        <v>4</v>
      </c>
    </row>
    <row r="23" spans="1:3" ht="64.5" customHeight="1">
      <c r="A23" s="85" t="s">
        <v>31</v>
      </c>
      <c r="B23" s="86" t="s">
        <v>32</v>
      </c>
      <c r="C23" s="81">
        <v>416</v>
      </c>
    </row>
    <row r="24" spans="1:3" ht="64.5" customHeight="1">
      <c r="A24" s="79" t="s">
        <v>179</v>
      </c>
      <c r="B24" s="86" t="s">
        <v>33</v>
      </c>
      <c r="C24" s="81">
        <v>3484</v>
      </c>
    </row>
    <row r="25" spans="1:3" ht="64.5" customHeight="1">
      <c r="A25" s="79" t="s">
        <v>34</v>
      </c>
      <c r="B25" s="87" t="s">
        <v>35</v>
      </c>
      <c r="C25" s="88">
        <v>1990</v>
      </c>
    </row>
    <row r="26" spans="1:3" ht="64.5" customHeight="1">
      <c r="A26" s="89" t="s">
        <v>180</v>
      </c>
      <c r="B26" s="90" t="s">
        <v>36</v>
      </c>
      <c r="C26" s="91">
        <v>17</v>
      </c>
    </row>
    <row r="27" spans="1:3" ht="64.5" customHeight="1">
      <c r="A27" s="89" t="s">
        <v>181</v>
      </c>
      <c r="B27" s="90" t="s">
        <v>37</v>
      </c>
      <c r="C27" s="91">
        <v>0</v>
      </c>
    </row>
    <row r="28" ht="64.5" customHeight="1"/>
    <row r="29" ht="64.5" customHeight="1"/>
    <row r="30" ht="64.5" customHeight="1"/>
    <row r="31" ht="64.5" customHeight="1"/>
    <row r="32" ht="64.5" customHeight="1"/>
    <row r="33" ht="64.5" customHeight="1"/>
    <row r="34" ht="64.5" customHeight="1"/>
    <row r="35" ht="64.5" customHeight="1"/>
    <row r="36" ht="64.5" customHeight="1"/>
    <row r="37" ht="64.5" customHeight="1"/>
    <row r="38" ht="64.5" customHeight="1"/>
    <row r="39" ht="64.5" customHeight="1"/>
    <row r="40" ht="64.5" customHeight="1"/>
  </sheetData>
  <sheetProtection/>
  <mergeCells count="3">
    <mergeCell ref="A3:A4"/>
    <mergeCell ref="B3:B4"/>
    <mergeCell ref="C3:C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Iuliana DECU</dc:creator>
  <cp:keywords/>
  <dc:description/>
  <cp:lastModifiedBy>Iuliana DECU</cp:lastModifiedBy>
  <cp:lastPrinted>2018-07-16T16:10:17Z</cp:lastPrinted>
  <dcterms:created xsi:type="dcterms:W3CDTF">2017-01-05T12:19:21Z</dcterms:created>
  <dcterms:modified xsi:type="dcterms:W3CDTF">2018-07-17T08:56:19Z</dcterms:modified>
  <cp:category/>
  <cp:version/>
  <cp:contentType/>
  <cp:contentStatus/>
</cp:coreProperties>
</file>