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55" yWindow="15" windowWidth="8445" windowHeight="11805" activeTab="0"/>
  </bookViews>
  <sheets>
    <sheet name="5% 19.02.2016" sheetId="1" r:id="rId1"/>
    <sheet name="Sheet1" sheetId="2" r:id="rId2"/>
  </sheets>
  <definedNames>
    <definedName name="_xlnm.Print_Area" localSheetId="0">'5% 19.02.2016'!$A$1:$F$180</definedName>
    <definedName name="_xlnm.Print_Titles" localSheetId="0">'5% 19.02.2016'!$14:$16</definedName>
  </definedNames>
  <calcPr fullCalcOnLoad="1"/>
</workbook>
</file>

<file path=xl/sharedStrings.xml><?xml version="1.0" encoding="utf-8"?>
<sst xmlns="http://schemas.openxmlformats.org/spreadsheetml/2006/main" count="224" uniqueCount="217">
  <si>
    <t>ADMINISTRAŢIA FONDULUI PENTRU MEDIU</t>
  </si>
  <si>
    <t>Anexa Nr. 1b</t>
  </si>
  <si>
    <t>mii lei</t>
  </si>
  <si>
    <t>Denumire indicator</t>
  </si>
  <si>
    <t>Cod</t>
  </si>
  <si>
    <t>TOTAL  VENITURI</t>
  </si>
  <si>
    <t>I.  VENITURI CURENTE</t>
  </si>
  <si>
    <t>A.  VENITURI FISCALE</t>
  </si>
  <si>
    <t xml:space="preserve">   A4.  IMPOZITE ŞI TAXE PE BUNURI ŞI SERVICII</t>
  </si>
  <si>
    <t>Taxe pe utilizarea bunurilor, autorizarea utilizării bunurilor sau pe desfăşurarea de activităţi</t>
  </si>
  <si>
    <t>16.10</t>
  </si>
  <si>
    <t>Timbrul de mediu pentru autovehicule</t>
  </si>
  <si>
    <t>16.10.09</t>
  </si>
  <si>
    <t>A6.  ALTE IMPOZITE ŞI TAXE FISCALE</t>
  </si>
  <si>
    <t>18.10</t>
  </si>
  <si>
    <t>Alte impozite şi taxe fiscale</t>
  </si>
  <si>
    <t>18.10.50</t>
  </si>
  <si>
    <t>01</t>
  </si>
  <si>
    <t>b) taxele pentru emisiile de poluanţi în atmosferă, datorate de operatorii economici deţinători de surse staţionare a căror utilizare afectează factorii de mediu</t>
  </si>
  <si>
    <t>02</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</si>
  <si>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efectiv valorificate sau incinerate în instalaţii de incinerare cu recuperare de energie şi valorificate prin reciclare</t>
  </si>
  <si>
    <t>04</t>
  </si>
  <si>
    <t>e) o contribuţie de 2% din valoarea substanţelor clasificate prin acte normative ca fiind periculoase pentru mediu, introduse pe piaţa naţională de către operatorii economici</t>
  </si>
  <si>
    <t>05</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</si>
  <si>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</si>
  <si>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</si>
  <si>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</si>
  <si>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</si>
  <si>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</si>
  <si>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</si>
  <si>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</si>
  <si>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p) o contribuţie de 100 lei/tonă, datorată de unităţile administrativ-teritoriale sau, după caz, subdiviziunile administrativ-teritoriale ale municipiilor, în cazul neîndeplinirii obiectivului anual de reducere cu 15% a cantităţilor de deşeuri eliminate prin depozitare din deşeurile municipale şi asimilabile colectate prin serviciul public de salubrizare, plata făcându-se pentru diferenţa dintre cantitatea corespunzătoare obiectivului anual de diminuare şi cantitatea efectiv încredinţată spre valorificare sau incinerare în instalaţii de incinerare cu recuperare de energie</t>
  </si>
  <si>
    <t>16</t>
  </si>
  <si>
    <t>17</t>
  </si>
  <si>
    <t>19</t>
  </si>
  <si>
    <t>20</t>
  </si>
  <si>
    <t>21</t>
  </si>
  <si>
    <t xml:space="preserve"> C.  VENITURI NEFISCALE</t>
  </si>
  <si>
    <t xml:space="preserve"> C.1  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</si>
  <si>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</si>
  <si>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</si>
  <si>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</si>
  <si>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</si>
  <si>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</si>
  <si>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</si>
  <si>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</si>
  <si>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</si>
  <si>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CHELTUIELI CURENTE  </t>
  </si>
  <si>
    <t xml:space="preserve"> CHELTUIELI  DE  PERSONAL</t>
  </si>
  <si>
    <t>BUNURI ŞI SERVICII</t>
  </si>
  <si>
    <t xml:space="preserve"> PROIECTE CU FINANŢARE DIN FONDURI EXTERNE NERAMBURSABILE (FEN) POSTADERARE</t>
  </si>
  <si>
    <t>56</t>
  </si>
  <si>
    <t xml:space="preserve"> CHELTUIELI DE CAPITAL</t>
  </si>
  <si>
    <t>ACTIVE NEFINANCIARE</t>
  </si>
  <si>
    <t>CAPITOLUL Protecţia mediului</t>
  </si>
  <si>
    <t>74.10</t>
  </si>
  <si>
    <t>Subcap. Administraţie centrală</t>
  </si>
  <si>
    <t>74.10.01</t>
  </si>
  <si>
    <t>CHELTUIELI DE PERSONAL</t>
  </si>
  <si>
    <t>Cheltuieli salariale în bani</t>
  </si>
  <si>
    <t>10. 01</t>
  </si>
  <si>
    <t xml:space="preserve">            Salariu de bază</t>
  </si>
  <si>
    <t>10.01.01</t>
  </si>
  <si>
    <t xml:space="preserve">            Alte sporuri</t>
  </si>
  <si>
    <t>10.01.06</t>
  </si>
  <si>
    <t xml:space="preserve">            Indemnizaţii plătite unor persoane din afara unităţii</t>
  </si>
  <si>
    <t>10.01.12</t>
  </si>
  <si>
    <t xml:space="preserve">            Indemnizaţii de delegare</t>
  </si>
  <si>
    <t>10.01.13</t>
  </si>
  <si>
    <t xml:space="preserve">            Alte drepturi salariale in bani</t>
  </si>
  <si>
    <t>10.01.30</t>
  </si>
  <si>
    <t>Cheltuieli salariale în natură</t>
  </si>
  <si>
    <t>10.02</t>
  </si>
  <si>
    <t xml:space="preserve">            Tichete de masă</t>
  </si>
  <si>
    <t>10.02.01</t>
  </si>
  <si>
    <t xml:space="preserve"> Contribuţii</t>
  </si>
  <si>
    <t>10.03</t>
  </si>
  <si>
    <t>Contribuţii de asigurări sociale de stat</t>
  </si>
  <si>
    <t>10.03.01</t>
  </si>
  <si>
    <t xml:space="preserve"> Contribuţii de asigurările de şomaj</t>
  </si>
  <si>
    <t>10.03.02</t>
  </si>
  <si>
    <t>10.03.03</t>
  </si>
  <si>
    <t xml:space="preserve"> Contribuţii de asigurări pentru accidente de muncă şi boli profesionale</t>
  </si>
  <si>
    <t>10.03.04</t>
  </si>
  <si>
    <t xml:space="preserve"> Contribuţii pentru concedii şi indemnizaţii</t>
  </si>
  <si>
    <t>10.03.06</t>
  </si>
  <si>
    <t xml:space="preserve"> BUNURI ŞI SERVICII</t>
  </si>
  <si>
    <t xml:space="preserve">  Bunuri şi servicii</t>
  </si>
  <si>
    <t>20.01</t>
  </si>
  <si>
    <t xml:space="preserve"> Furnituri de birou</t>
  </si>
  <si>
    <t>20.01.01</t>
  </si>
  <si>
    <t xml:space="preserve"> Încălzit, iluminat şi forţă motrică</t>
  </si>
  <si>
    <t>20.01.03</t>
  </si>
  <si>
    <t>Apă canal şi salubritate</t>
  </si>
  <si>
    <t>20.01.04</t>
  </si>
  <si>
    <t>Carburanţi şi lubrifianţi</t>
  </si>
  <si>
    <t>20.01.05</t>
  </si>
  <si>
    <t>Piese de schimb</t>
  </si>
  <si>
    <t>20.01.06</t>
  </si>
  <si>
    <t>Poştă, telecomunicaţii, radio, tv., internet</t>
  </si>
  <si>
    <t>20.01.08</t>
  </si>
  <si>
    <t>Materiale şi prestări de servicii cu caracter funcţional</t>
  </si>
  <si>
    <t>20.01.09</t>
  </si>
  <si>
    <t>Alte bunuri şi servicii pentru întreţinere şi funcţionare</t>
  </si>
  <si>
    <t>20.01.30</t>
  </si>
  <si>
    <t xml:space="preserve">Reparaţii curente </t>
  </si>
  <si>
    <t>20.02</t>
  </si>
  <si>
    <t>Bunuri de natura obiectelor de inventar</t>
  </si>
  <si>
    <t>20.05</t>
  </si>
  <si>
    <t xml:space="preserve"> Alte obiecte de inventar</t>
  </si>
  <si>
    <t>20.05.30</t>
  </si>
  <si>
    <t>Deplasări detaşări transferări</t>
  </si>
  <si>
    <t>20.06</t>
  </si>
  <si>
    <t xml:space="preserve"> Deplasări interne detaşări transferări</t>
  </si>
  <si>
    <t>20.06.01</t>
  </si>
  <si>
    <t>Deplasări în străinătate</t>
  </si>
  <si>
    <t>20.06.02</t>
  </si>
  <si>
    <t>Cărţi, publicaţii şi materiale documentare</t>
  </si>
  <si>
    <t>20.11</t>
  </si>
  <si>
    <t>Consultanţă şi expertiză</t>
  </si>
  <si>
    <t>20.12</t>
  </si>
  <si>
    <t>Pregătire profesională</t>
  </si>
  <si>
    <t>20.13</t>
  </si>
  <si>
    <t>Protecţia muncii</t>
  </si>
  <si>
    <t>20.14</t>
  </si>
  <si>
    <t>Cheltuieli judiciare şi extrajudiciare derivate din acţiuni în reprezentarea intereselor statului,  potrivit dispoziţiilor legale</t>
  </si>
  <si>
    <t>20.25</t>
  </si>
  <si>
    <t>Alte cheltuieli</t>
  </si>
  <si>
    <t>20.30</t>
  </si>
  <si>
    <t xml:space="preserve"> Protocol şi reprezentare</t>
  </si>
  <si>
    <t>20.30.02</t>
  </si>
  <si>
    <t xml:space="preserve"> Prime de asigurare non-viaţă</t>
  </si>
  <si>
    <t>20.30.03</t>
  </si>
  <si>
    <t>Chirii</t>
  </si>
  <si>
    <t>20.30.04</t>
  </si>
  <si>
    <t>Executarea silită a creanţelor bugetare</t>
  </si>
  <si>
    <t>20.30.09</t>
  </si>
  <si>
    <t>Alte cheltuieli cu bunuri şi servicii</t>
  </si>
  <si>
    <t>20.30.30</t>
  </si>
  <si>
    <t>VIII. PROIECTE CU FINANŢARE DIN FONDURI EXTERNE NERAMBURSABILE (FEN) POSTADERARE</t>
  </si>
  <si>
    <t>Mecanismul financiar SEE</t>
  </si>
  <si>
    <t>56.17</t>
  </si>
  <si>
    <t xml:space="preserve"> Cheltuieli neeligibile</t>
  </si>
  <si>
    <t>56.17.03</t>
  </si>
  <si>
    <t>Transferuri reprezentând cofinanțare publică în cadrul programului SEE, pentru promotorii de proiect/beneficiarii instituții publice</t>
  </si>
  <si>
    <t>56.35</t>
  </si>
  <si>
    <t xml:space="preserve">    CHELTUIELI DE CAPITAL</t>
  </si>
  <si>
    <t xml:space="preserve">  ACTIVE NEFINANCIARE</t>
  </si>
  <si>
    <t>Active fixe</t>
  </si>
  <si>
    <t>71.01</t>
  </si>
  <si>
    <t>Maşini, echipamente şi mijloace de transport</t>
  </si>
  <si>
    <t>71.01.02</t>
  </si>
  <si>
    <t>Mobilier, aparatură, birotică și alte active corporale</t>
  </si>
  <si>
    <t>71.01.03</t>
  </si>
  <si>
    <t xml:space="preserve"> Alte  active fixe</t>
  </si>
  <si>
    <t>71.01.30</t>
  </si>
  <si>
    <t xml:space="preserve">DEFICIT/EXCEDENT </t>
  </si>
  <si>
    <r>
      <t xml:space="preserve"> </t>
    </r>
    <r>
      <rPr>
        <sz val="12"/>
        <rFont val="Arial"/>
        <family val="2"/>
      </rPr>
      <t>Contribuţii de asigurări sociale de sănătate</t>
    </r>
  </si>
  <si>
    <t>2</t>
  </si>
  <si>
    <t xml:space="preserve"> BUGETUL DE  VENITURI ŞI  CHELTUIELI PENTRU ANUL 2016</t>
  </si>
  <si>
    <t xml:space="preserve">         III. OPERAȚIUNI FINANCIARE</t>
  </si>
  <si>
    <t>Sume utilizate de alte instituții din excedentul anului precedent</t>
  </si>
  <si>
    <t>40.15</t>
  </si>
  <si>
    <t>40.15.03</t>
  </si>
  <si>
    <t xml:space="preserve">  Program 2015  </t>
  </si>
  <si>
    <t>a) o contribuţie de 3% din veniturile realizate din vânzarea deşeurilor metalice feroase şi neferoase, inclusiv a bunurilor destinate dezmembrării, obţinute de către generatorul deşeurilor, respectiv deţinătorul bunurilor destinate dezmembrării, persoana fizică sau juridică</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</si>
  <si>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în conformitate cu prevederile legale în vigoare</t>
  </si>
  <si>
    <t xml:space="preserve">Total venituri </t>
  </si>
  <si>
    <t xml:space="preserve">Total cheltuieli </t>
  </si>
  <si>
    <t>AL ADMINISTRAȚIEI FONDULUI PENTRU MEDIU</t>
  </si>
  <si>
    <t xml:space="preserve">  Execuție preliminat la  31.12.2015               </t>
  </si>
  <si>
    <t xml:space="preserve">Președinte </t>
  </si>
  <si>
    <t xml:space="preserve">   Dorel TUDOR</t>
  </si>
  <si>
    <t xml:space="preserve">Vicepreședinte </t>
  </si>
  <si>
    <t>Nicolae NEACȘU</t>
  </si>
  <si>
    <t>Director Direcția Generală Proiecte</t>
  </si>
  <si>
    <t>Camelia IONESCU</t>
  </si>
  <si>
    <t>Andrei TOMA</t>
  </si>
  <si>
    <t>Director Evaluare  Proiecte și Strategii Programe</t>
  </si>
  <si>
    <t>Director Direcția Evidență și Colectare</t>
  </si>
  <si>
    <t>Andrea Nagy - Fodor</t>
  </si>
  <si>
    <t>Elena ANDREESCU</t>
  </si>
  <si>
    <t>Director Direcția Implementare Proiecte</t>
  </si>
  <si>
    <t>Director Direcția Inspecție Fiscală</t>
  </si>
  <si>
    <t>Aurelian DOBRE</t>
  </si>
  <si>
    <t>Director Direcția Economică</t>
  </si>
  <si>
    <t>Iuliana DECU</t>
  </si>
  <si>
    <t>Secretar General</t>
  </si>
  <si>
    <t xml:space="preserve">Teodor DULCEAȚĂ </t>
  </si>
  <si>
    <t>Director Direcția Juridică</t>
  </si>
  <si>
    <t>Cristina Manuela UNGUREANU</t>
  </si>
  <si>
    <t>Director Direcția Economico Financiară</t>
  </si>
  <si>
    <t>Coordonator Compartiment Achiziții</t>
  </si>
  <si>
    <t>Magdalena MURGU</t>
  </si>
  <si>
    <t xml:space="preserve">Șef Serviciu Administrativ </t>
  </si>
  <si>
    <t>Emilian TOBĂ</t>
  </si>
  <si>
    <t>Aprobat</t>
  </si>
  <si>
    <t>DIVERSE VENITURI</t>
  </si>
  <si>
    <t>36.10</t>
  </si>
  <si>
    <t>36.10.32</t>
  </si>
  <si>
    <t xml:space="preserve">ORDONATOR PRINCIPAL </t>
  </si>
  <si>
    <t>DE CREDITE</t>
  </si>
  <si>
    <t xml:space="preserve">Director Direcția Generală Administrare </t>
  </si>
  <si>
    <t>Fiscală și Gestiune Financiara</t>
  </si>
  <si>
    <t>Șef Serviciu Contabilitate</t>
  </si>
  <si>
    <t>Șef Serviciu Buget</t>
  </si>
  <si>
    <t>Andreea Voicu</t>
  </si>
  <si>
    <t>Luciana Dragomir</t>
  </si>
  <si>
    <t xml:space="preserve">  Program                    2016 </t>
  </si>
  <si>
    <t>Andrei IORGULESCU</t>
  </si>
  <si>
    <t>n) cuantumul taxelor  pentru emiterea avizelor, acordurilor şi a autorizaţiilor de mediu</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</si>
  <si>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</si>
  <si>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</si>
  <si>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v) o contribuţie de 2 lei/kg aplicată pentru diferenta dintre cantitățile de deșeuri de ambalaje, respectiv anvelope uzate declarate ca valorificate de către operatorii economici autorizați pentru preluarea obligațiilor anuale de gestionare a respectivelor deșeuri și cantitățile constatate de Administrația Fondului ca fiind valorificate</t>
  </si>
  <si>
    <t>Sume provenite din finanțarea bugetară a anilor precedenți</t>
  </si>
  <si>
    <t>Director Direcția Juridică și Resurse Umane</t>
  </si>
  <si>
    <t>Marian CUCU</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</si>
</sst>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s>
  <fonts count="27">
    <font>
      <sz val="10"/>
      <name val="Arial"/>
      <family val="2"/>
    </font>
    <font>
      <b/>
      <sz val="10"/>
      <name val="Arial"/>
      <family val="2"/>
    </font>
    <font>
      <sz val="12"/>
      <name val="Arial"/>
      <family val="2"/>
    </font>
    <font>
      <b/>
      <sz val="12"/>
      <name val="Arial"/>
      <family val="2"/>
    </font>
    <font>
      <b/>
      <sz val="8"/>
      <name val="Arial"/>
      <family val="2"/>
    </font>
    <font>
      <sz val="8"/>
      <name val="Arial"/>
      <family val="2"/>
    </font>
    <font>
      <sz val="10"/>
      <name val="Times New Roman"/>
      <family val="1"/>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thin"/>
    </border>
    <border>
      <left>
        <color indexed="63"/>
      </left>
      <right style="medium"/>
      <top style="medium"/>
      <bottom style="thin"/>
    </border>
    <border>
      <left>
        <color indexed="63"/>
      </left>
      <right style="medium"/>
      <top style="thin"/>
      <bottom>
        <color indexed="63"/>
      </bottom>
    </border>
    <border>
      <left style="medium">
        <color indexed="8"/>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25">
    <xf numFmtId="0" fontId="0" fillId="0" borderId="0" xfId="0" applyAlignment="1">
      <alignment/>
    </xf>
    <xf numFmtId="0" fontId="0" fillId="0" borderId="0" xfId="0" applyFont="1" applyAlignment="1">
      <alignment/>
    </xf>
    <xf numFmtId="3" fontId="0" fillId="0" borderId="0" xfId="0" applyNumberFormat="1" applyFont="1" applyAlignment="1">
      <alignment/>
    </xf>
    <xf numFmtId="0" fontId="1" fillId="0" borderId="0" xfId="56" applyFont="1" applyFill="1">
      <alignment/>
      <protection/>
    </xf>
    <xf numFmtId="0" fontId="0" fillId="0" borderId="0" xfId="56" applyFont="1" applyFill="1">
      <alignment/>
      <protection/>
    </xf>
    <xf numFmtId="0" fontId="0" fillId="0" borderId="0" xfId="56" applyFont="1" applyFill="1">
      <alignment/>
      <protection/>
    </xf>
    <xf numFmtId="0" fontId="0" fillId="0" borderId="0" xfId="56" applyFont="1" applyFill="1" applyAlignment="1">
      <alignment vertical="center"/>
      <protection/>
    </xf>
    <xf numFmtId="0" fontId="0" fillId="0" borderId="0" xfId="0" applyFont="1" applyFill="1" applyAlignment="1">
      <alignment vertical="center"/>
    </xf>
    <xf numFmtId="0" fontId="0" fillId="0" borderId="0" xfId="0" applyFont="1" applyFill="1" applyAlignment="1">
      <alignment/>
    </xf>
    <xf numFmtId="0" fontId="2" fillId="0" borderId="0" xfId="56" applyFont="1" applyFill="1">
      <alignment/>
      <protection/>
    </xf>
    <xf numFmtId="49" fontId="2" fillId="0" borderId="0" xfId="56" applyNumberFormat="1" applyFont="1" applyFill="1" applyAlignment="1">
      <alignment horizontal="center"/>
      <protection/>
    </xf>
    <xf numFmtId="0" fontId="3" fillId="0" borderId="0" xfId="56" applyFont="1" applyFill="1" applyAlignment="1">
      <alignment horizontal="right"/>
      <protection/>
    </xf>
    <xf numFmtId="0" fontId="2" fillId="0" borderId="0" xfId="0" applyFont="1" applyAlignment="1">
      <alignment/>
    </xf>
    <xf numFmtId="0" fontId="3" fillId="0" borderId="0" xfId="56" applyFont="1" applyFill="1" applyAlignment="1">
      <alignment horizontal="center"/>
      <protection/>
    </xf>
    <xf numFmtId="0" fontId="2" fillId="0" borderId="0" xfId="0" applyFont="1" applyAlignment="1">
      <alignment horizontal="right"/>
    </xf>
    <xf numFmtId="0" fontId="3" fillId="0" borderId="10" xfId="56" applyFont="1" applyFill="1" applyBorder="1" applyAlignment="1">
      <alignment horizontal="center" vertical="center" wrapText="1"/>
      <protection/>
    </xf>
    <xf numFmtId="49" fontId="3" fillId="0" borderId="11" xfId="56" applyNumberFormat="1" applyFont="1" applyFill="1" applyBorder="1" applyAlignment="1">
      <alignment horizontal="center" vertical="center" wrapText="1"/>
      <protection/>
    </xf>
    <xf numFmtId="3" fontId="3" fillId="0" borderId="11" xfId="56" applyNumberFormat="1" applyFont="1" applyFill="1" applyBorder="1" applyAlignment="1">
      <alignment horizontal="right" vertical="center"/>
      <protection/>
    </xf>
    <xf numFmtId="0" fontId="3" fillId="0" borderId="10" xfId="56" applyFont="1" applyFill="1" applyBorder="1" applyAlignment="1">
      <alignment vertical="center" wrapText="1"/>
      <protection/>
    </xf>
    <xf numFmtId="49" fontId="3" fillId="0" borderId="12" xfId="56" applyNumberFormat="1" applyFont="1" applyFill="1" applyBorder="1" applyAlignment="1">
      <alignment horizontal="center" vertical="center" wrapText="1"/>
      <protection/>
    </xf>
    <xf numFmtId="49" fontId="2" fillId="0" borderId="12" xfId="56" applyNumberFormat="1" applyFont="1" applyFill="1" applyBorder="1" applyAlignment="1">
      <alignment horizontal="center" vertical="center" wrapText="1"/>
      <protection/>
    </xf>
    <xf numFmtId="3" fontId="2" fillId="0" borderId="11" xfId="56" applyNumberFormat="1" applyFont="1" applyFill="1" applyBorder="1" applyAlignment="1">
      <alignment horizontal="right" vertical="center" wrapText="1"/>
      <protection/>
    </xf>
    <xf numFmtId="3" fontId="3" fillId="0" borderId="11" xfId="0" applyNumberFormat="1" applyFont="1" applyFill="1" applyBorder="1" applyAlignment="1">
      <alignment horizontal="right"/>
    </xf>
    <xf numFmtId="0" fontId="3" fillId="0" borderId="10" xfId="56" applyFont="1" applyFill="1" applyBorder="1" applyAlignment="1">
      <alignment horizontal="left" vertical="center" wrapText="1"/>
      <protection/>
    </xf>
    <xf numFmtId="0" fontId="2" fillId="0" borderId="13" xfId="56" applyFont="1" applyFill="1" applyBorder="1" applyAlignment="1">
      <alignment vertical="center" wrapText="1"/>
      <protection/>
    </xf>
    <xf numFmtId="49" fontId="2" fillId="0" borderId="13" xfId="56" applyNumberFormat="1" applyFont="1" applyFill="1" applyBorder="1" applyAlignment="1">
      <alignment horizontal="center" vertical="center" wrapText="1"/>
      <protection/>
    </xf>
    <xf numFmtId="3" fontId="2" fillId="0" borderId="11" xfId="0" applyNumberFormat="1" applyFont="1" applyFill="1" applyBorder="1" applyAlignment="1">
      <alignment horizontal="right" vertical="center"/>
    </xf>
    <xf numFmtId="49" fontId="2" fillId="0" borderId="11" xfId="56" applyNumberFormat="1" applyFont="1" applyFill="1" applyBorder="1" applyAlignment="1">
      <alignment horizontal="center" vertical="center" wrapText="1"/>
      <protection/>
    </xf>
    <xf numFmtId="49" fontId="2" fillId="0" borderId="14" xfId="56" applyNumberFormat="1" applyFont="1" applyFill="1" applyBorder="1" applyAlignment="1">
      <alignment horizontal="center" vertical="center" wrapText="1"/>
      <protection/>
    </xf>
    <xf numFmtId="3" fontId="2" fillId="0" borderId="15" xfId="0" applyNumberFormat="1" applyFont="1" applyFill="1" applyBorder="1" applyAlignment="1">
      <alignment horizontal="right" vertical="center"/>
    </xf>
    <xf numFmtId="0" fontId="2" fillId="0" borderId="11" xfId="56" applyFont="1" applyFill="1" applyBorder="1" applyAlignment="1">
      <alignment vertical="center" wrapText="1"/>
      <protection/>
    </xf>
    <xf numFmtId="49" fontId="2" fillId="0" borderId="15" xfId="56" applyNumberFormat="1" applyFont="1" applyFill="1" applyBorder="1" applyAlignment="1">
      <alignment horizontal="center" vertical="center" wrapText="1"/>
      <protection/>
    </xf>
    <xf numFmtId="3" fontId="2" fillId="0" borderId="16" xfId="56" applyNumberFormat="1" applyFont="1" applyFill="1" applyBorder="1" applyAlignment="1">
      <alignment vertical="center"/>
      <protection/>
    </xf>
    <xf numFmtId="0" fontId="3" fillId="0" borderId="13" xfId="56" applyFont="1" applyFill="1" applyBorder="1" applyAlignment="1">
      <alignment horizontal="center" vertical="center" wrapText="1"/>
      <protection/>
    </xf>
    <xf numFmtId="3" fontId="3" fillId="0" borderId="11" xfId="0" applyNumberFormat="1" applyFont="1" applyFill="1" applyBorder="1" applyAlignment="1">
      <alignment horizontal="right" vertical="center"/>
    </xf>
    <xf numFmtId="0" fontId="3" fillId="0" borderId="13" xfId="56" applyFont="1" applyFill="1" applyBorder="1" applyAlignment="1">
      <alignment horizontal="left" vertical="center" wrapText="1"/>
      <protection/>
    </xf>
    <xf numFmtId="3" fontId="2" fillId="0" borderId="11" xfId="0" applyNumberFormat="1" applyFont="1" applyFill="1" applyBorder="1" applyAlignment="1">
      <alignment/>
    </xf>
    <xf numFmtId="3" fontId="3" fillId="0" borderId="11" xfId="0" applyNumberFormat="1" applyFont="1" applyFill="1" applyBorder="1" applyAlignment="1">
      <alignment/>
    </xf>
    <xf numFmtId="0" fontId="2" fillId="0" borderId="13" xfId="56" applyFont="1" applyFill="1" applyBorder="1" applyAlignment="1">
      <alignment horizontal="left" vertical="center" wrapText="1"/>
      <protection/>
    </xf>
    <xf numFmtId="3" fontId="3" fillId="0" borderId="11" xfId="56" applyNumberFormat="1" applyFont="1" applyFill="1" applyBorder="1">
      <alignment/>
      <protection/>
    </xf>
    <xf numFmtId="0" fontId="3" fillId="0" borderId="13" xfId="56" applyFont="1" applyFill="1" applyBorder="1" applyAlignment="1">
      <alignment horizontal="center" vertical="top" wrapText="1"/>
      <protection/>
    </xf>
    <xf numFmtId="49" fontId="3" fillId="0" borderId="11" xfId="56" applyNumberFormat="1" applyFont="1" applyFill="1" applyBorder="1" applyAlignment="1">
      <alignment horizontal="center" vertical="top" wrapText="1"/>
      <protection/>
    </xf>
    <xf numFmtId="0" fontId="2" fillId="0" borderId="13" xfId="56" applyFont="1" applyFill="1" applyBorder="1" applyAlignment="1">
      <alignment horizontal="center" vertical="top" wrapText="1"/>
      <protection/>
    </xf>
    <xf numFmtId="3" fontId="3" fillId="0" borderId="11" xfId="56" applyNumberFormat="1" applyFont="1" applyFill="1" applyBorder="1" applyAlignment="1">
      <alignment vertical="center"/>
      <protection/>
    </xf>
    <xf numFmtId="49" fontId="2" fillId="0" borderId="11" xfId="56" applyNumberFormat="1" applyFont="1" applyFill="1" applyBorder="1" applyAlignment="1">
      <alignment horizontal="center" vertical="top" wrapText="1"/>
      <protection/>
    </xf>
    <xf numFmtId="3" fontId="2" fillId="0" borderId="11" xfId="56" applyNumberFormat="1" applyFont="1" applyFill="1" applyBorder="1" applyAlignment="1">
      <alignment vertical="center"/>
      <protection/>
    </xf>
    <xf numFmtId="0" fontId="3" fillId="0" borderId="13" xfId="56" applyFont="1" applyFill="1" applyBorder="1" applyAlignment="1">
      <alignment vertical="center" wrapText="1"/>
      <protection/>
    </xf>
    <xf numFmtId="0" fontId="3" fillId="0" borderId="13" xfId="56" applyFont="1" applyFill="1" applyBorder="1" applyAlignment="1">
      <alignment vertical="top" wrapText="1"/>
      <protection/>
    </xf>
    <xf numFmtId="0" fontId="2" fillId="0" borderId="13" xfId="56" applyFont="1" applyFill="1" applyBorder="1">
      <alignment/>
      <protection/>
    </xf>
    <xf numFmtId="49" fontId="2" fillId="0" borderId="11" xfId="56" applyNumberFormat="1" applyFont="1" applyFill="1" applyBorder="1" applyAlignment="1">
      <alignment horizontal="center"/>
      <protection/>
    </xf>
    <xf numFmtId="0" fontId="3" fillId="0" borderId="13" xfId="56" applyFont="1" applyFill="1" applyBorder="1" applyAlignment="1">
      <alignment horizontal="left"/>
      <protection/>
    </xf>
    <xf numFmtId="0" fontId="3" fillId="0" borderId="13" xfId="56" applyFont="1" applyFill="1" applyBorder="1">
      <alignment/>
      <protection/>
    </xf>
    <xf numFmtId="0" fontId="2" fillId="0" borderId="13" xfId="56" applyFont="1" applyFill="1" applyBorder="1" applyAlignment="1">
      <alignment horizontal="left"/>
      <protection/>
    </xf>
    <xf numFmtId="0" fontId="2" fillId="0" borderId="13" xfId="56" applyFont="1" applyFill="1" applyBorder="1" applyAlignment="1">
      <alignment horizontal="justify" vertical="top" wrapText="1"/>
      <protection/>
    </xf>
    <xf numFmtId="0" fontId="2" fillId="0" borderId="13" xfId="56" applyFont="1" applyFill="1" applyBorder="1" applyAlignment="1">
      <alignment vertical="top" wrapText="1"/>
      <protection/>
    </xf>
    <xf numFmtId="3" fontId="2" fillId="24" borderId="11" xfId="0" applyNumberFormat="1" applyFont="1" applyFill="1" applyBorder="1" applyAlignment="1">
      <alignment/>
    </xf>
    <xf numFmtId="0" fontId="2" fillId="24" borderId="11" xfId="0" applyFont="1" applyFill="1" applyBorder="1" applyAlignment="1">
      <alignment/>
    </xf>
    <xf numFmtId="0" fontId="3" fillId="0" borderId="13" xfId="56" applyFont="1" applyFill="1" applyBorder="1" applyAlignment="1">
      <alignment horizontal="left" vertical="top" wrapText="1"/>
      <protection/>
    </xf>
    <xf numFmtId="0" fontId="3" fillId="24" borderId="11" xfId="0" applyFont="1" applyFill="1" applyBorder="1" applyAlignment="1">
      <alignment/>
    </xf>
    <xf numFmtId="3" fontId="3" fillId="24" borderId="11" xfId="0" applyNumberFormat="1" applyFont="1" applyFill="1" applyBorder="1" applyAlignment="1">
      <alignment horizontal="right"/>
    </xf>
    <xf numFmtId="0" fontId="3" fillId="0" borderId="13" xfId="56" applyFont="1" applyFill="1" applyBorder="1" applyAlignment="1">
      <alignment horizontal="justify" vertical="top" wrapText="1"/>
      <protection/>
    </xf>
    <xf numFmtId="3" fontId="3" fillId="24" borderId="11" xfId="56" applyNumberFormat="1" applyFont="1" applyFill="1" applyBorder="1">
      <alignment/>
      <protection/>
    </xf>
    <xf numFmtId="0" fontId="3" fillId="0" borderId="11" xfId="0" applyFont="1" applyFill="1" applyBorder="1" applyAlignment="1">
      <alignment/>
    </xf>
    <xf numFmtId="0" fontId="3" fillId="0" borderId="13" xfId="56" applyFont="1" applyFill="1" applyBorder="1" applyAlignment="1">
      <alignment horizontal="justify" vertical="center" wrapText="1"/>
      <protection/>
    </xf>
    <xf numFmtId="0" fontId="2" fillId="0" borderId="13" xfId="56" applyFont="1" applyFill="1" applyBorder="1" applyAlignment="1">
      <alignment horizontal="left" vertical="top" wrapText="1"/>
      <protection/>
    </xf>
    <xf numFmtId="3" fontId="2" fillId="24" borderId="11" xfId="56" applyNumberFormat="1" applyFont="1" applyFill="1" applyBorder="1">
      <alignment/>
      <protection/>
    </xf>
    <xf numFmtId="0" fontId="3" fillId="0" borderId="17" xfId="56" applyFont="1" applyFill="1" applyBorder="1" applyAlignment="1">
      <alignment horizontal="justify" vertical="top" wrapText="1"/>
      <protection/>
    </xf>
    <xf numFmtId="49" fontId="3" fillId="0" borderId="18" xfId="56" applyNumberFormat="1" applyFont="1" applyFill="1" applyBorder="1" applyAlignment="1">
      <alignment horizontal="center" vertical="top" wrapText="1"/>
      <protection/>
    </xf>
    <xf numFmtId="3" fontId="3" fillId="0" borderId="18" xfId="0" applyNumberFormat="1" applyFont="1" applyFill="1" applyBorder="1" applyAlignment="1">
      <alignment/>
    </xf>
    <xf numFmtId="3" fontId="2" fillId="0" borderId="11" xfId="56" applyNumberFormat="1" applyFont="1" applyFill="1" applyBorder="1" applyAlignment="1">
      <alignment horizontal="center" vertical="top" wrapText="1"/>
      <protection/>
    </xf>
    <xf numFmtId="3" fontId="3" fillId="0" borderId="11" xfId="0" applyNumberFormat="1" applyFont="1" applyFill="1" applyBorder="1" applyAlignment="1">
      <alignment horizontal="center"/>
    </xf>
    <xf numFmtId="0" fontId="3" fillId="0" borderId="19" xfId="56" applyFont="1" applyFill="1" applyBorder="1" applyAlignment="1">
      <alignment horizontal="justify" vertical="top" wrapText="1"/>
      <protection/>
    </xf>
    <xf numFmtId="3" fontId="3" fillId="0" borderId="20" xfId="0" applyNumberFormat="1" applyFont="1" applyFill="1" applyBorder="1" applyAlignment="1">
      <alignment horizontal="center" vertical="top" wrapText="1"/>
    </xf>
    <xf numFmtId="3" fontId="3" fillId="0" borderId="20" xfId="0" applyNumberFormat="1" applyFont="1" applyFill="1" applyBorder="1" applyAlignment="1">
      <alignment horizontal="center"/>
    </xf>
    <xf numFmtId="3" fontId="2" fillId="0" borderId="0" xfId="0" applyNumberFormat="1" applyFont="1" applyAlignment="1">
      <alignment/>
    </xf>
    <xf numFmtId="3" fontId="3" fillId="0" borderId="11" xfId="56" applyNumberFormat="1" applyFont="1" applyFill="1" applyBorder="1" applyAlignment="1">
      <alignment horizontal="right" vertical="center" wrapText="1"/>
      <protection/>
    </xf>
    <xf numFmtId="0" fontId="2" fillId="24" borderId="11" xfId="0" applyFont="1" applyFill="1" applyBorder="1" applyAlignment="1">
      <alignment/>
    </xf>
    <xf numFmtId="3" fontId="2" fillId="24" borderId="11" xfId="0" applyNumberFormat="1" applyFont="1" applyFill="1" applyBorder="1" applyAlignment="1">
      <alignment/>
    </xf>
    <xf numFmtId="3" fontId="2" fillId="25" borderId="11" xfId="0" applyNumberFormat="1" applyFont="1" applyFill="1" applyBorder="1" applyAlignment="1">
      <alignment/>
    </xf>
    <xf numFmtId="3" fontId="3" fillId="25" borderId="11" xfId="56" applyNumberFormat="1" applyFont="1" applyFill="1" applyBorder="1" applyAlignment="1">
      <alignment horizontal="right" vertical="center" wrapText="1"/>
      <protection/>
    </xf>
    <xf numFmtId="3" fontId="3" fillId="25" borderId="11" xfId="0" applyNumberFormat="1" applyFont="1" applyFill="1" applyBorder="1" applyAlignment="1">
      <alignment/>
    </xf>
    <xf numFmtId="3" fontId="3" fillId="25" borderId="11" xfId="56" applyNumberFormat="1" applyFont="1" applyFill="1" applyBorder="1">
      <alignment/>
      <protection/>
    </xf>
    <xf numFmtId="3" fontId="3" fillId="24" borderId="11" xfId="56" applyNumberFormat="1" applyFont="1" applyFill="1" applyBorder="1">
      <alignment/>
      <protection/>
    </xf>
    <xf numFmtId="3" fontId="2" fillId="24" borderId="11" xfId="56" applyNumberFormat="1" applyFont="1" applyFill="1" applyBorder="1">
      <alignment/>
      <protection/>
    </xf>
    <xf numFmtId="0" fontId="2" fillId="0" borderId="11" xfId="56" applyFont="1" applyFill="1" applyBorder="1" applyAlignment="1">
      <alignment horizontal="left" vertical="center" wrapText="1"/>
      <protection/>
    </xf>
    <xf numFmtId="3" fontId="3" fillId="0" borderId="21" xfId="56" applyNumberFormat="1" applyFont="1" applyFill="1" applyBorder="1" applyAlignment="1">
      <alignment horizontal="right" vertical="center"/>
      <protection/>
    </xf>
    <xf numFmtId="3" fontId="3" fillId="0" borderId="15" xfId="56" applyNumberFormat="1" applyFont="1" applyFill="1" applyBorder="1" applyAlignment="1">
      <alignment horizontal="right" vertical="center"/>
      <protection/>
    </xf>
    <xf numFmtId="0" fontId="4" fillId="0" borderId="17" xfId="56" applyFont="1" applyFill="1" applyBorder="1" applyAlignment="1">
      <alignment horizontal="center" vertical="center" wrapText="1"/>
      <protection/>
    </xf>
    <xf numFmtId="49" fontId="4" fillId="0" borderId="18" xfId="56" applyNumberFormat="1" applyFont="1" applyFill="1" applyBorder="1" applyAlignment="1">
      <alignment horizontal="center" vertical="center" wrapText="1"/>
      <protection/>
    </xf>
    <xf numFmtId="0" fontId="4" fillId="0" borderId="18"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3" fillId="0" borderId="23" xfId="56" applyFont="1" applyFill="1" applyBorder="1" applyAlignment="1">
      <alignment horizontal="center" vertical="center" wrapText="1"/>
      <protection/>
    </xf>
    <xf numFmtId="49" fontId="3" fillId="0" borderId="15" xfId="56" applyNumberFormat="1" applyFont="1" applyFill="1" applyBorder="1" applyAlignment="1">
      <alignment horizontal="center" vertical="center" wrapText="1"/>
      <protection/>
    </xf>
    <xf numFmtId="0" fontId="3" fillId="0" borderId="24" xfId="56" applyFont="1" applyFill="1" applyBorder="1" applyAlignment="1">
      <alignment horizontal="center" vertical="center" wrapText="1"/>
      <protection/>
    </xf>
    <xf numFmtId="49" fontId="3" fillId="0" borderId="21" xfId="56" applyNumberFormat="1" applyFont="1" applyFill="1" applyBorder="1" applyAlignment="1">
      <alignment horizontal="center" vertical="center" wrapText="1"/>
      <protection/>
    </xf>
    <xf numFmtId="3" fontId="26" fillId="0" borderId="11" xfId="0" applyNumberFormat="1" applyFont="1" applyFill="1" applyBorder="1" applyAlignment="1">
      <alignment/>
    </xf>
    <xf numFmtId="4" fontId="1" fillId="0" borderId="0" xfId="0" applyNumberFormat="1" applyFont="1" applyFill="1" applyAlignment="1">
      <alignment/>
    </xf>
    <xf numFmtId="49" fontId="6" fillId="0" borderId="0" xfId="0" applyNumberFormat="1" applyFont="1" applyFill="1" applyBorder="1" applyAlignment="1">
      <alignment horizontal="center" vertical="top" wrapText="1"/>
    </xf>
    <xf numFmtId="0" fontId="0" fillId="0" borderId="0" xfId="0" applyFont="1" applyFill="1" applyAlignment="1">
      <alignment/>
    </xf>
    <xf numFmtId="49" fontId="0" fillId="0" borderId="0" xfId="0" applyNumberFormat="1" applyFont="1" applyFill="1" applyAlignment="1">
      <alignment horizontal="center"/>
    </xf>
    <xf numFmtId="0" fontId="7" fillId="0" borderId="0" xfId="0" applyFont="1" applyFill="1" applyAlignment="1">
      <alignment horizontal="center"/>
    </xf>
    <xf numFmtId="49" fontId="7" fillId="0" borderId="0" xfId="0" applyNumberFormat="1" applyFont="1" applyFill="1" applyAlignment="1">
      <alignment horizontal="center"/>
    </xf>
    <xf numFmtId="0" fontId="7" fillId="0" borderId="0" xfId="0" applyFont="1" applyFill="1" applyAlignment="1">
      <alignment/>
    </xf>
    <xf numFmtId="0" fontId="2" fillId="0" borderId="0" xfId="0" applyFont="1" applyFill="1" applyAlignment="1">
      <alignment/>
    </xf>
    <xf numFmtId="0" fontId="8" fillId="0" borderId="0" xfId="56" applyFont="1" applyFill="1" applyAlignment="1">
      <alignment horizontal="right"/>
      <protection/>
    </xf>
    <xf numFmtId="0" fontId="3" fillId="0" borderId="0" xfId="56" applyFont="1" applyFill="1">
      <alignment/>
      <protection/>
    </xf>
    <xf numFmtId="0" fontId="3" fillId="0" borderId="11" xfId="56" applyFont="1" applyFill="1" applyBorder="1" applyAlignment="1">
      <alignment horizontal="left" vertical="center" wrapText="1"/>
      <protection/>
    </xf>
    <xf numFmtId="49" fontId="3" fillId="0" borderId="11" xfId="56" applyNumberFormat="1" applyFont="1" applyFill="1" applyBorder="1" applyAlignment="1">
      <alignment horizontal="center" vertical="center" wrapText="1"/>
      <protection/>
    </xf>
    <xf numFmtId="49" fontId="7" fillId="0" borderId="0" xfId="0" applyNumberFormat="1" applyFont="1" applyFill="1" applyAlignment="1">
      <alignment horizontal="left"/>
    </xf>
    <xf numFmtId="0" fontId="7" fillId="0" borderId="0" xfId="0" applyFont="1" applyFill="1" applyAlignment="1">
      <alignment horizontal="left"/>
    </xf>
    <xf numFmtId="0" fontId="7" fillId="0" borderId="0" xfId="0" applyFont="1" applyAlignment="1">
      <alignment/>
    </xf>
    <xf numFmtId="4" fontId="7" fillId="0" borderId="0" xfId="0" applyNumberFormat="1" applyFont="1" applyFill="1" applyAlignment="1">
      <alignment horizontal="right"/>
    </xf>
    <xf numFmtId="49" fontId="7" fillId="0" borderId="0" xfId="0" applyNumberFormat="1" applyFont="1" applyFill="1" applyBorder="1" applyAlignment="1">
      <alignment horizontal="center" vertical="top" wrapText="1"/>
    </xf>
    <xf numFmtId="0" fontId="7" fillId="0" borderId="0" xfId="0" applyFont="1" applyFill="1" applyAlignment="1">
      <alignment horizontal="right"/>
    </xf>
    <xf numFmtId="0" fontId="2" fillId="0" borderId="13" xfId="56" applyFont="1" applyFill="1" applyBorder="1" applyAlignment="1">
      <alignment vertical="center" wrapText="1"/>
      <protection/>
    </xf>
    <xf numFmtId="0" fontId="2" fillId="0" borderId="13" xfId="55" applyFont="1" applyFill="1" applyBorder="1" applyAlignment="1">
      <alignment vertical="center" wrapText="1"/>
      <protection/>
    </xf>
    <xf numFmtId="0" fontId="2" fillId="0" borderId="13" xfId="56" applyNumberFormat="1" applyFont="1" applyFill="1" applyBorder="1" applyAlignment="1">
      <alignment vertical="center" wrapText="1"/>
      <protection/>
    </xf>
    <xf numFmtId="0" fontId="2" fillId="0" borderId="11" xfId="56" applyFont="1" applyFill="1" applyBorder="1" applyAlignment="1">
      <alignment vertical="center" wrapText="1"/>
      <protection/>
    </xf>
    <xf numFmtId="0" fontId="2" fillId="0" borderId="0" xfId="0" applyFont="1" applyFill="1" applyAlignment="1">
      <alignment horizontal="left"/>
    </xf>
    <xf numFmtId="0" fontId="3" fillId="0" borderId="0" xfId="56" applyFont="1" applyFill="1" applyBorder="1" applyAlignment="1">
      <alignment horizontal="center"/>
      <protection/>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8" xfId="56" applyFont="1" applyFill="1" applyBorder="1" applyAlignment="1">
      <alignment horizontal="center" vertical="center" wrapText="1"/>
      <protection/>
    </xf>
    <xf numFmtId="49" fontId="3" fillId="0" borderId="27" xfId="56" applyNumberFormat="1" applyFont="1" applyFill="1" applyBorder="1" applyAlignment="1">
      <alignment horizontal="center" vertical="center" wrapText="1"/>
      <protection/>
    </xf>
    <xf numFmtId="0" fontId="3" fillId="0" borderId="2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VC 2009_finante_H.G_v2" xfId="55"/>
    <cellStyle name="Normal_BVC_2009_100%_06.03.2009"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81"/>
  <sheetViews>
    <sheetView tabSelected="1" view="pageBreakPreview" zoomScale="80" zoomScaleNormal="75" zoomScaleSheetLayoutView="80" zoomScalePageLayoutView="0" workbookViewId="0" topLeftCell="B39">
      <selection activeCell="B123" sqref="B123"/>
    </sheetView>
  </sheetViews>
  <sheetFormatPr defaultColWidth="9.140625" defaultRowHeight="12.75"/>
  <cols>
    <col min="1" max="1" width="3.140625" style="1" customWidth="1"/>
    <col min="2" max="2" width="93.140625" style="1" customWidth="1"/>
    <col min="3" max="3" width="12.8515625" style="1" customWidth="1"/>
    <col min="4" max="4" width="0.13671875" style="2" customWidth="1"/>
    <col min="5" max="5" width="11.421875" style="1" hidden="1" customWidth="1"/>
    <col min="6" max="6" width="26.00390625" style="1" customWidth="1"/>
    <col min="7" max="16384" width="9.140625" style="1" customWidth="1"/>
  </cols>
  <sheetData>
    <row r="1" spans="1:4" ht="15.75">
      <c r="A1" s="105" t="s">
        <v>0</v>
      </c>
      <c r="B1" s="9"/>
      <c r="C1" s="118" t="s">
        <v>196</v>
      </c>
      <c r="D1" s="118"/>
    </row>
    <row r="2" spans="1:4" ht="15">
      <c r="A2" s="3"/>
      <c r="B2" s="9"/>
      <c r="C2" s="103" t="s">
        <v>200</v>
      </c>
      <c r="D2" s="103"/>
    </row>
    <row r="3" spans="1:4" ht="15">
      <c r="A3" s="3"/>
      <c r="B3" s="9"/>
      <c r="C3" s="12" t="s">
        <v>201</v>
      </c>
      <c r="D3" s="74"/>
    </row>
    <row r="4" spans="1:3" ht="15">
      <c r="A4" s="3"/>
      <c r="B4" s="9"/>
      <c r="C4" s="10"/>
    </row>
    <row r="5" spans="1:4" ht="15">
      <c r="A5" s="3"/>
      <c r="B5" s="9"/>
      <c r="C5" s="10"/>
      <c r="D5" s="9"/>
    </row>
    <row r="6" spans="1:6" ht="15.75">
      <c r="A6" s="3"/>
      <c r="B6" s="9"/>
      <c r="C6" s="10"/>
      <c r="D6" s="9"/>
      <c r="F6" s="104" t="s">
        <v>1</v>
      </c>
    </row>
    <row r="7" spans="1:6" ht="15.75">
      <c r="A7" s="3"/>
      <c r="B7" s="9"/>
      <c r="C7" s="10"/>
      <c r="D7" s="9"/>
      <c r="F7" s="11"/>
    </row>
    <row r="8" spans="1:4" ht="15">
      <c r="A8" s="3"/>
      <c r="B8" s="9"/>
      <c r="C8" s="10"/>
      <c r="D8" s="9"/>
    </row>
    <row r="9" spans="1:5" ht="15.75">
      <c r="A9" s="4"/>
      <c r="B9" s="119" t="s">
        <v>159</v>
      </c>
      <c r="C9" s="119"/>
      <c r="D9" s="119"/>
      <c r="E9" s="119"/>
    </row>
    <row r="10" spans="1:5" ht="15.75">
      <c r="A10" s="4"/>
      <c r="B10" s="119" t="s">
        <v>169</v>
      </c>
      <c r="C10" s="119"/>
      <c r="D10" s="119"/>
      <c r="E10" s="119"/>
    </row>
    <row r="11" spans="1:4" ht="15.75">
      <c r="A11" s="4"/>
      <c r="B11" s="13"/>
      <c r="C11" s="13"/>
      <c r="D11" s="12"/>
    </row>
    <row r="12" spans="1:4" ht="15.75">
      <c r="A12" s="4"/>
      <c r="B12" s="13"/>
      <c r="C12" s="13"/>
      <c r="D12" s="12"/>
    </row>
    <row r="13" spans="1:6" ht="15.75" thickBot="1">
      <c r="A13" s="5"/>
      <c r="B13" s="12"/>
      <c r="C13" s="12"/>
      <c r="F13" s="14" t="s">
        <v>2</v>
      </c>
    </row>
    <row r="14" spans="1:6" ht="15" customHeight="1" thickBot="1">
      <c r="A14" s="6"/>
      <c r="B14" s="122" t="s">
        <v>3</v>
      </c>
      <c r="C14" s="123" t="s">
        <v>4</v>
      </c>
      <c r="D14" s="124" t="s">
        <v>164</v>
      </c>
      <c r="E14" s="120" t="s">
        <v>170</v>
      </c>
      <c r="F14" s="120" t="s">
        <v>208</v>
      </c>
    </row>
    <row r="15" spans="1:6" ht="30.75" customHeight="1" thickBot="1">
      <c r="A15" s="6"/>
      <c r="B15" s="122"/>
      <c r="C15" s="123"/>
      <c r="D15" s="124"/>
      <c r="E15" s="121"/>
      <c r="F15" s="121"/>
    </row>
    <row r="16" spans="1:6" ht="9.75" customHeight="1" thickBot="1">
      <c r="A16" s="6"/>
      <c r="B16" s="87">
        <v>1</v>
      </c>
      <c r="C16" s="88" t="s">
        <v>158</v>
      </c>
      <c r="D16" s="89">
        <v>3</v>
      </c>
      <c r="E16" s="90">
        <v>4</v>
      </c>
      <c r="F16" s="90">
        <v>3</v>
      </c>
    </row>
    <row r="17" spans="1:6" ht="15.75">
      <c r="A17" s="6"/>
      <c r="B17" s="93" t="s">
        <v>5</v>
      </c>
      <c r="C17" s="94"/>
      <c r="D17" s="85">
        <f>D18</f>
        <v>53550</v>
      </c>
      <c r="E17" s="85">
        <f>E18</f>
        <v>42851</v>
      </c>
      <c r="F17" s="85">
        <f>F18</f>
        <v>44100</v>
      </c>
    </row>
    <row r="18" spans="1:6" ht="15.75">
      <c r="A18" s="6"/>
      <c r="B18" s="91" t="s">
        <v>6</v>
      </c>
      <c r="C18" s="92"/>
      <c r="D18" s="86">
        <f>D19+D38</f>
        <v>53550</v>
      </c>
      <c r="E18" s="86">
        <f>E19+E38+E45</f>
        <v>42851</v>
      </c>
      <c r="F18" s="86">
        <f>F19+F38</f>
        <v>44100</v>
      </c>
    </row>
    <row r="19" spans="1:6" ht="15.75">
      <c r="A19" s="6"/>
      <c r="B19" s="15" t="s">
        <v>7</v>
      </c>
      <c r="C19" s="16"/>
      <c r="D19" s="17">
        <f>D21+D23</f>
        <v>50250</v>
      </c>
      <c r="E19" s="17">
        <f>E21+E23</f>
        <v>40861</v>
      </c>
      <c r="F19" s="17">
        <f>F21+F23</f>
        <v>41563</v>
      </c>
    </row>
    <row r="20" spans="1:6" ht="15.75">
      <c r="A20" s="6"/>
      <c r="B20" s="18" t="s">
        <v>8</v>
      </c>
      <c r="C20" s="16"/>
      <c r="D20" s="17">
        <f aca="true" t="shared" si="0" ref="D20:F21">D21</f>
        <v>35250</v>
      </c>
      <c r="E20" s="17">
        <f t="shared" si="0"/>
        <v>27400</v>
      </c>
      <c r="F20" s="17">
        <f t="shared" si="0"/>
        <v>21782</v>
      </c>
    </row>
    <row r="21" spans="1:6" ht="31.5">
      <c r="A21" s="6"/>
      <c r="B21" s="18" t="s">
        <v>9</v>
      </c>
      <c r="C21" s="19" t="s">
        <v>10</v>
      </c>
      <c r="D21" s="17">
        <f t="shared" si="0"/>
        <v>35250</v>
      </c>
      <c r="E21" s="17">
        <f t="shared" si="0"/>
        <v>27400</v>
      </c>
      <c r="F21" s="17">
        <f t="shared" si="0"/>
        <v>21782</v>
      </c>
    </row>
    <row r="22" spans="1:6" ht="21" customHeight="1">
      <c r="A22" s="6"/>
      <c r="B22" s="84" t="s">
        <v>11</v>
      </c>
      <c r="C22" s="20" t="s">
        <v>12</v>
      </c>
      <c r="D22" s="21">
        <v>35250</v>
      </c>
      <c r="E22" s="21">
        <v>27400</v>
      </c>
      <c r="F22" s="21">
        <v>21782</v>
      </c>
    </row>
    <row r="23" spans="1:6" ht="15.75">
      <c r="A23" s="6"/>
      <c r="B23" s="18" t="s">
        <v>13</v>
      </c>
      <c r="C23" s="19" t="s">
        <v>14</v>
      </c>
      <c r="D23" s="22">
        <f>D24</f>
        <v>15000</v>
      </c>
      <c r="E23" s="22">
        <f>E24</f>
        <v>13461</v>
      </c>
      <c r="F23" s="22">
        <f>F24</f>
        <v>19781</v>
      </c>
    </row>
    <row r="24" spans="1:6" ht="19.5" customHeight="1">
      <c r="A24" s="6"/>
      <c r="B24" s="23" t="s">
        <v>15</v>
      </c>
      <c r="C24" s="16" t="s">
        <v>16</v>
      </c>
      <c r="D24" s="22">
        <f>D25+D26+D27+D28+D29+D30+D31+D32+D33+D34+D35+D36+D37</f>
        <v>15000</v>
      </c>
      <c r="E24" s="22">
        <f>E25+E26+E27+E28+E29+E30+E31+E32+E33+E34+E35+E36+E37</f>
        <v>13461</v>
      </c>
      <c r="F24" s="22">
        <f>F25+F26+F27+F28+F29+F30+F31+F32+F33+F34+F35+F36+F37</f>
        <v>19781</v>
      </c>
    </row>
    <row r="25" spans="1:6" ht="58.5" customHeight="1">
      <c r="A25" s="6"/>
      <c r="B25" s="114" t="s">
        <v>165</v>
      </c>
      <c r="C25" s="25" t="s">
        <v>17</v>
      </c>
      <c r="D25" s="26">
        <v>4000</v>
      </c>
      <c r="E25" s="26">
        <v>3500</v>
      </c>
      <c r="F25" s="26">
        <v>3570</v>
      </c>
    </row>
    <row r="26" spans="1:6" ht="45.75" customHeight="1">
      <c r="A26" s="6"/>
      <c r="B26" s="114" t="s">
        <v>18</v>
      </c>
      <c r="C26" s="25" t="s">
        <v>19</v>
      </c>
      <c r="D26" s="26">
        <v>700</v>
      </c>
      <c r="E26" s="26">
        <v>600</v>
      </c>
      <c r="F26" s="26">
        <v>714</v>
      </c>
    </row>
    <row r="27" spans="1:6" ht="121.5" customHeight="1">
      <c r="A27" s="6"/>
      <c r="B27" s="114" t="s">
        <v>20</v>
      </c>
      <c r="C27" s="25" t="s">
        <v>21</v>
      </c>
      <c r="D27" s="26">
        <v>1000</v>
      </c>
      <c r="E27" s="26">
        <v>1000</v>
      </c>
      <c r="F27" s="26">
        <v>7500</v>
      </c>
    </row>
    <row r="28" spans="1:6" ht="30">
      <c r="A28" s="6"/>
      <c r="B28" s="114" t="s">
        <v>22</v>
      </c>
      <c r="C28" s="25" t="s">
        <v>23</v>
      </c>
      <c r="D28" s="26">
        <v>500</v>
      </c>
      <c r="E28" s="26">
        <v>710</v>
      </c>
      <c r="F28" s="26">
        <v>724</v>
      </c>
    </row>
    <row r="29" spans="2:6" ht="77.25" customHeight="1">
      <c r="B29" s="115" t="s">
        <v>24</v>
      </c>
      <c r="C29" s="25" t="s">
        <v>25</v>
      </c>
      <c r="D29" s="26">
        <v>2250</v>
      </c>
      <c r="E29" s="26">
        <v>2495</v>
      </c>
      <c r="F29" s="26">
        <v>2545</v>
      </c>
    </row>
    <row r="30" spans="1:6" ht="79.5" customHeight="1">
      <c r="A30" s="6"/>
      <c r="B30" s="114" t="s">
        <v>26</v>
      </c>
      <c r="C30" s="25" t="s">
        <v>27</v>
      </c>
      <c r="D30" s="26">
        <v>45</v>
      </c>
      <c r="E30" s="26">
        <v>40</v>
      </c>
      <c r="F30" s="26">
        <v>30</v>
      </c>
    </row>
    <row r="31" spans="1:6" ht="51" customHeight="1">
      <c r="A31" s="6"/>
      <c r="B31" s="114" t="s">
        <v>28</v>
      </c>
      <c r="C31" s="25" t="s">
        <v>29</v>
      </c>
      <c r="D31" s="26">
        <v>112</v>
      </c>
      <c r="E31" s="26">
        <v>145</v>
      </c>
      <c r="F31" s="26">
        <v>148</v>
      </c>
    </row>
    <row r="32" spans="1:6" ht="30" customHeight="1">
      <c r="A32" s="6"/>
      <c r="B32" s="114" t="s">
        <v>210</v>
      </c>
      <c r="C32" s="25" t="s">
        <v>30</v>
      </c>
      <c r="D32" s="26">
        <v>3</v>
      </c>
      <c r="E32" s="26">
        <v>25</v>
      </c>
      <c r="F32" s="26">
        <v>25</v>
      </c>
    </row>
    <row r="33" spans="1:6" ht="125.25" customHeight="1">
      <c r="A33" s="6"/>
      <c r="B33" s="116" t="s">
        <v>31</v>
      </c>
      <c r="C33" s="27" t="s">
        <v>32</v>
      </c>
      <c r="D33" s="26">
        <v>275</v>
      </c>
      <c r="E33" s="26">
        <v>845</v>
      </c>
      <c r="F33" s="26">
        <v>281</v>
      </c>
    </row>
    <row r="34" spans="1:6" ht="114.75" customHeight="1">
      <c r="A34" s="6"/>
      <c r="B34" s="114" t="s">
        <v>211</v>
      </c>
      <c r="C34" s="27" t="s">
        <v>33</v>
      </c>
      <c r="D34" s="26">
        <v>950</v>
      </c>
      <c r="E34" s="26">
        <v>2250</v>
      </c>
      <c r="F34" s="26">
        <v>2295</v>
      </c>
    </row>
    <row r="35" spans="1:6" ht="69" customHeight="1">
      <c r="A35" s="6"/>
      <c r="B35" s="114" t="s">
        <v>212</v>
      </c>
      <c r="C35" s="28" t="s">
        <v>34</v>
      </c>
      <c r="D35" s="29">
        <v>1500</v>
      </c>
      <c r="E35" s="29">
        <v>1840</v>
      </c>
      <c r="F35" s="29">
        <v>1875</v>
      </c>
    </row>
    <row r="36" spans="1:6" s="8" customFormat="1" ht="116.25" customHeight="1">
      <c r="A36" s="7"/>
      <c r="B36" s="117" t="s">
        <v>166</v>
      </c>
      <c r="C36" s="31" t="s">
        <v>35</v>
      </c>
      <c r="D36" s="32">
        <v>3660</v>
      </c>
      <c r="E36" s="32">
        <v>11</v>
      </c>
      <c r="F36" s="32">
        <v>5</v>
      </c>
    </row>
    <row r="37" spans="1:6" s="8" customFormat="1" ht="86.25" customHeight="1">
      <c r="A37" s="7"/>
      <c r="B37" s="117" t="s">
        <v>213</v>
      </c>
      <c r="C37" s="31" t="s">
        <v>36</v>
      </c>
      <c r="D37" s="32">
        <v>5</v>
      </c>
      <c r="E37" s="32">
        <v>0</v>
      </c>
      <c r="F37" s="32">
        <v>69</v>
      </c>
    </row>
    <row r="38" spans="1:6" ht="15.75">
      <c r="A38" s="6"/>
      <c r="B38" s="33" t="s">
        <v>37</v>
      </c>
      <c r="C38" s="16"/>
      <c r="D38" s="34">
        <f>D39+D41</f>
        <v>3300</v>
      </c>
      <c r="E38" s="34">
        <f>E39+E41</f>
        <v>160</v>
      </c>
      <c r="F38" s="34">
        <f>F39+F41+F43+F45</f>
        <v>2537</v>
      </c>
    </row>
    <row r="39" spans="1:6" ht="15.75">
      <c r="A39" s="6"/>
      <c r="B39" s="35" t="s">
        <v>38</v>
      </c>
      <c r="C39" s="16" t="s">
        <v>39</v>
      </c>
      <c r="D39" s="34">
        <f>D40</f>
        <v>2750</v>
      </c>
      <c r="E39" s="34">
        <f>E40</f>
        <v>0</v>
      </c>
      <c r="F39" s="34">
        <f>F40</f>
        <v>0</v>
      </c>
    </row>
    <row r="40" spans="1:6" ht="15">
      <c r="A40" s="6"/>
      <c r="B40" s="30" t="s">
        <v>40</v>
      </c>
      <c r="C40" s="27" t="s">
        <v>41</v>
      </c>
      <c r="D40" s="36">
        <v>2750</v>
      </c>
      <c r="E40" s="36">
        <v>0</v>
      </c>
      <c r="F40" s="36">
        <v>0</v>
      </c>
    </row>
    <row r="41" spans="1:6" ht="15.75">
      <c r="A41" s="6"/>
      <c r="B41" s="35" t="s">
        <v>42</v>
      </c>
      <c r="C41" s="16" t="s">
        <v>43</v>
      </c>
      <c r="D41" s="37">
        <f>D42</f>
        <v>550</v>
      </c>
      <c r="E41" s="37">
        <f>E42</f>
        <v>160</v>
      </c>
      <c r="F41" s="37">
        <f>F42</f>
        <v>337</v>
      </c>
    </row>
    <row r="42" spans="1:6" ht="15">
      <c r="A42" s="6"/>
      <c r="B42" s="38" t="s">
        <v>44</v>
      </c>
      <c r="C42" s="27" t="s">
        <v>45</v>
      </c>
      <c r="D42" s="36">
        <v>550</v>
      </c>
      <c r="E42" s="36">
        <v>160</v>
      </c>
      <c r="F42" s="36">
        <v>337</v>
      </c>
    </row>
    <row r="43" spans="1:6" ht="15.75">
      <c r="A43" s="6"/>
      <c r="B43" s="106" t="s">
        <v>197</v>
      </c>
      <c r="C43" s="107" t="s">
        <v>198</v>
      </c>
      <c r="D43" s="36"/>
      <c r="E43" s="36"/>
      <c r="F43" s="36">
        <f>F44</f>
        <v>200</v>
      </c>
    </row>
    <row r="44" spans="1:6" ht="15.75">
      <c r="A44" s="6"/>
      <c r="B44" s="38" t="s">
        <v>214</v>
      </c>
      <c r="C44" s="16" t="s">
        <v>199</v>
      </c>
      <c r="D44" s="36"/>
      <c r="E44" s="36"/>
      <c r="F44" s="36">
        <v>200</v>
      </c>
    </row>
    <row r="45" spans="1:6" ht="15.75">
      <c r="A45" s="6"/>
      <c r="B45" s="35" t="s">
        <v>160</v>
      </c>
      <c r="C45" s="16" t="s">
        <v>162</v>
      </c>
      <c r="D45" s="36">
        <v>0</v>
      </c>
      <c r="E45" s="37">
        <f>E46</f>
        <v>1830</v>
      </c>
      <c r="F45" s="37">
        <f>F46</f>
        <v>2000</v>
      </c>
    </row>
    <row r="46" spans="1:6" ht="15">
      <c r="A46" s="6"/>
      <c r="B46" s="84" t="s">
        <v>161</v>
      </c>
      <c r="C46" s="27" t="s">
        <v>163</v>
      </c>
      <c r="D46" s="36">
        <v>0</v>
      </c>
      <c r="E46" s="36">
        <v>1830</v>
      </c>
      <c r="F46" s="36">
        <v>2000</v>
      </c>
    </row>
    <row r="47" spans="1:6" ht="15.75">
      <c r="A47" s="6"/>
      <c r="B47" s="15" t="s">
        <v>46</v>
      </c>
      <c r="C47" s="19"/>
      <c r="D47" s="39">
        <f>D63</f>
        <v>48356</v>
      </c>
      <c r="E47" s="39">
        <f aca="true" t="shared" si="1" ref="E47:F50">E63</f>
        <v>19972</v>
      </c>
      <c r="F47" s="39">
        <f t="shared" si="1"/>
        <v>42100.3</v>
      </c>
    </row>
    <row r="48" spans="1:6" ht="15.75">
      <c r="A48" s="6"/>
      <c r="B48" s="15"/>
      <c r="C48" s="19"/>
      <c r="D48" s="39">
        <f>D64</f>
        <v>0</v>
      </c>
      <c r="E48" s="39">
        <f t="shared" si="1"/>
        <v>16965</v>
      </c>
      <c r="F48" s="39">
        <f t="shared" si="1"/>
        <v>29644.3</v>
      </c>
    </row>
    <row r="49" spans="1:6" ht="15.75">
      <c r="A49" s="6"/>
      <c r="B49" s="40" t="s">
        <v>47</v>
      </c>
      <c r="C49" s="41" t="s">
        <v>17</v>
      </c>
      <c r="D49" s="39">
        <f>D65</f>
        <v>42356</v>
      </c>
      <c r="E49" s="39">
        <f t="shared" si="1"/>
        <v>19299</v>
      </c>
      <c r="F49" s="39">
        <f t="shared" si="1"/>
        <v>35500.3</v>
      </c>
    </row>
    <row r="50" spans="1:6" ht="15.75">
      <c r="A50" s="6"/>
      <c r="B50" s="40"/>
      <c r="C50" s="41"/>
      <c r="D50" s="39"/>
      <c r="E50" s="39">
        <f t="shared" si="1"/>
        <v>16292</v>
      </c>
      <c r="F50" s="39">
        <f t="shared" si="1"/>
        <v>23044.3</v>
      </c>
    </row>
    <row r="51" spans="1:6" ht="15.75">
      <c r="A51" s="6"/>
      <c r="B51" s="42" t="s">
        <v>48</v>
      </c>
      <c r="C51" s="41">
        <v>10</v>
      </c>
      <c r="D51" s="39">
        <f>D66</f>
        <v>21514</v>
      </c>
      <c r="E51" s="39">
        <f>E66</f>
        <v>16292</v>
      </c>
      <c r="F51" s="39">
        <f>F66</f>
        <v>23044.3</v>
      </c>
    </row>
    <row r="52" spans="1:6" ht="15.75">
      <c r="A52" s="6"/>
      <c r="B52" s="42"/>
      <c r="C52" s="41"/>
      <c r="D52" s="39"/>
      <c r="E52" s="39">
        <f>E67</f>
        <v>12912</v>
      </c>
      <c r="F52" s="39">
        <f>F67</f>
        <v>18338</v>
      </c>
    </row>
    <row r="53" spans="1:6" ht="15.75">
      <c r="A53" s="6"/>
      <c r="B53" s="42" t="s">
        <v>49</v>
      </c>
      <c r="C53" s="41">
        <v>20</v>
      </c>
      <c r="D53" s="17">
        <f>D81</f>
        <v>19925</v>
      </c>
      <c r="E53" s="17">
        <f>E81</f>
        <v>2869</v>
      </c>
      <c r="F53" s="17">
        <f>F81</f>
        <v>12131</v>
      </c>
    </row>
    <row r="54" spans="1:6" ht="15.75">
      <c r="A54" s="6"/>
      <c r="B54" s="42"/>
      <c r="C54" s="41"/>
      <c r="D54" s="17"/>
      <c r="E54" s="17">
        <f>E82</f>
        <v>2114</v>
      </c>
      <c r="F54" s="17">
        <f>F82</f>
        <v>6007</v>
      </c>
    </row>
    <row r="55" spans="1:6" ht="31.5">
      <c r="A55" s="6"/>
      <c r="B55" s="33" t="s">
        <v>50</v>
      </c>
      <c r="C55" s="41" t="s">
        <v>51</v>
      </c>
      <c r="D55" s="17">
        <f>D108</f>
        <v>917</v>
      </c>
      <c r="E55" s="17">
        <f>E108</f>
        <v>138</v>
      </c>
      <c r="F55" s="17">
        <f>F108</f>
        <v>325</v>
      </c>
    </row>
    <row r="56" spans="1:6" ht="15.75">
      <c r="A56" s="6"/>
      <c r="B56" s="33"/>
      <c r="C56" s="41"/>
      <c r="D56" s="17"/>
      <c r="E56" s="17"/>
      <c r="F56" s="17"/>
    </row>
    <row r="57" spans="1:6" ht="15.75">
      <c r="A57" s="6"/>
      <c r="B57" s="40" t="s">
        <v>52</v>
      </c>
      <c r="C57" s="41">
        <v>70</v>
      </c>
      <c r="D57" s="43">
        <f>D59</f>
        <v>6000</v>
      </c>
      <c r="E57" s="43">
        <f>E59</f>
        <v>673</v>
      </c>
      <c r="F57" s="43">
        <f>F59</f>
        <v>6600</v>
      </c>
    </row>
    <row r="58" spans="1:6" ht="15.75">
      <c r="A58" s="6"/>
      <c r="B58" s="40"/>
      <c r="C58" s="41"/>
      <c r="D58" s="43"/>
      <c r="E58" s="43">
        <f>E60</f>
        <v>673</v>
      </c>
      <c r="F58" s="43">
        <f>F60</f>
        <v>6600</v>
      </c>
    </row>
    <row r="59" spans="1:6" ht="15">
      <c r="A59" s="6"/>
      <c r="B59" s="42" t="s">
        <v>53</v>
      </c>
      <c r="C59" s="44">
        <v>71</v>
      </c>
      <c r="D59" s="45">
        <f>D113</f>
        <v>6000</v>
      </c>
      <c r="E59" s="45">
        <f>E60</f>
        <v>673</v>
      </c>
      <c r="F59" s="45">
        <f>F60</f>
        <v>6600</v>
      </c>
    </row>
    <row r="60" spans="1:6" ht="15">
      <c r="A60" s="6"/>
      <c r="B60" s="42"/>
      <c r="C60" s="44"/>
      <c r="D60" s="45"/>
      <c r="E60" s="45">
        <f>E114</f>
        <v>673</v>
      </c>
      <c r="F60" s="45">
        <f>F114</f>
        <v>6600</v>
      </c>
    </row>
    <row r="61" spans="1:6" ht="15.75">
      <c r="A61" s="6"/>
      <c r="B61" s="33" t="s">
        <v>54</v>
      </c>
      <c r="C61" s="16" t="s">
        <v>55</v>
      </c>
      <c r="D61" s="43">
        <f>D63</f>
        <v>48356</v>
      </c>
      <c r="E61" s="43">
        <f>E63</f>
        <v>19972</v>
      </c>
      <c r="F61" s="43">
        <f>F63</f>
        <v>42100.3</v>
      </c>
    </row>
    <row r="62" spans="1:6" ht="15.75">
      <c r="A62" s="6"/>
      <c r="B62" s="33"/>
      <c r="C62" s="16"/>
      <c r="D62" s="43"/>
      <c r="E62" s="43">
        <f>E64</f>
        <v>16965</v>
      </c>
      <c r="F62" s="43">
        <f>F64</f>
        <v>29644.3</v>
      </c>
    </row>
    <row r="63" spans="1:6" ht="15.75">
      <c r="A63" s="6"/>
      <c r="B63" s="46" t="s">
        <v>56</v>
      </c>
      <c r="C63" s="16" t="s">
        <v>57</v>
      </c>
      <c r="D63" s="43">
        <f>D65+D112</f>
        <v>48356</v>
      </c>
      <c r="E63" s="43">
        <f>E65+E112</f>
        <v>19972</v>
      </c>
      <c r="F63" s="43">
        <f>F65+F112</f>
        <v>42100.3</v>
      </c>
    </row>
    <row r="64" spans="1:6" ht="15.75">
      <c r="A64" s="6"/>
      <c r="B64" s="46"/>
      <c r="C64" s="16"/>
      <c r="D64" s="43"/>
      <c r="E64" s="43">
        <f>E66+E113</f>
        <v>16965</v>
      </c>
      <c r="F64" s="43">
        <f>F66+F113</f>
        <v>29644.3</v>
      </c>
    </row>
    <row r="65" spans="1:6" ht="15.75">
      <c r="A65" s="6"/>
      <c r="B65" s="40" t="s">
        <v>47</v>
      </c>
      <c r="C65" s="41" t="s">
        <v>17</v>
      </c>
      <c r="D65" s="39">
        <f>D66+D81+D108</f>
        <v>42356</v>
      </c>
      <c r="E65" s="39">
        <f>E66+E81+E108</f>
        <v>19299</v>
      </c>
      <c r="F65" s="39">
        <f>F66+F81+F108</f>
        <v>35500.3</v>
      </c>
    </row>
    <row r="66" spans="1:6" ht="15.75">
      <c r="A66" s="6"/>
      <c r="B66" s="40" t="s">
        <v>58</v>
      </c>
      <c r="C66" s="41">
        <v>10</v>
      </c>
      <c r="D66" s="39">
        <f>D67+D73+D75</f>
        <v>21514</v>
      </c>
      <c r="E66" s="39">
        <f>E67+E73+E75</f>
        <v>16292</v>
      </c>
      <c r="F66" s="39">
        <f>F67+F73+F75</f>
        <v>23044.3</v>
      </c>
    </row>
    <row r="67" spans="1:6" ht="15.75">
      <c r="A67" s="6"/>
      <c r="B67" s="47" t="s">
        <v>59</v>
      </c>
      <c r="C67" s="41" t="s">
        <v>60</v>
      </c>
      <c r="D67" s="39">
        <f>D68+D69+D70+D71+D72</f>
        <v>16439</v>
      </c>
      <c r="E67" s="39">
        <f>E68+E69+E70+E71+E72</f>
        <v>12912</v>
      </c>
      <c r="F67" s="39">
        <f>F68+F69+F70+F71+F72</f>
        <v>18338</v>
      </c>
    </row>
    <row r="68" spans="1:6" ht="15">
      <c r="A68" s="6"/>
      <c r="B68" s="48" t="s">
        <v>61</v>
      </c>
      <c r="C68" s="49" t="s">
        <v>62</v>
      </c>
      <c r="D68" s="36">
        <v>14744</v>
      </c>
      <c r="E68" s="36">
        <v>11697</v>
      </c>
      <c r="F68" s="36">
        <v>16219</v>
      </c>
    </row>
    <row r="69" spans="1:6" ht="15">
      <c r="A69" s="6"/>
      <c r="B69" s="48" t="s">
        <v>63</v>
      </c>
      <c r="C69" s="44" t="s">
        <v>64</v>
      </c>
      <c r="D69" s="36">
        <v>1180</v>
      </c>
      <c r="E69" s="36">
        <v>870</v>
      </c>
      <c r="F69" s="36">
        <v>1298</v>
      </c>
    </row>
    <row r="70" spans="1:6" ht="15">
      <c r="A70" s="6"/>
      <c r="B70" s="48" t="s">
        <v>65</v>
      </c>
      <c r="C70" s="44" t="s">
        <v>66</v>
      </c>
      <c r="D70" s="36">
        <v>200</v>
      </c>
      <c r="E70" s="36">
        <v>181</v>
      </c>
      <c r="F70" s="95">
        <v>371</v>
      </c>
    </row>
    <row r="71" spans="1:6" ht="15">
      <c r="A71" s="6"/>
      <c r="B71" s="48" t="s">
        <v>67</v>
      </c>
      <c r="C71" s="44" t="s">
        <v>68</v>
      </c>
      <c r="D71" s="36">
        <v>150</v>
      </c>
      <c r="E71" s="36">
        <v>31</v>
      </c>
      <c r="F71" s="36">
        <v>150</v>
      </c>
    </row>
    <row r="72" spans="1:6" ht="15">
      <c r="A72" s="6"/>
      <c r="B72" s="48" t="s">
        <v>69</v>
      </c>
      <c r="C72" s="44" t="s">
        <v>70</v>
      </c>
      <c r="D72" s="36">
        <v>165</v>
      </c>
      <c r="E72" s="36">
        <v>133</v>
      </c>
      <c r="F72" s="36">
        <v>300</v>
      </c>
    </row>
    <row r="73" spans="1:6" ht="22.5" customHeight="1">
      <c r="A73" s="6"/>
      <c r="B73" s="50" t="s">
        <v>71</v>
      </c>
      <c r="C73" s="41" t="s">
        <v>72</v>
      </c>
      <c r="D73" s="39">
        <f>D74</f>
        <v>602</v>
      </c>
      <c r="E73" s="39">
        <f>E74</f>
        <v>392</v>
      </c>
      <c r="F73" s="39">
        <f>F74</f>
        <v>614</v>
      </c>
    </row>
    <row r="74" spans="1:6" ht="15">
      <c r="A74" s="6"/>
      <c r="B74" s="48" t="s">
        <v>73</v>
      </c>
      <c r="C74" s="44" t="s">
        <v>74</v>
      </c>
      <c r="D74" s="36">
        <v>602</v>
      </c>
      <c r="E74" s="36">
        <v>392</v>
      </c>
      <c r="F74" s="36">
        <v>614</v>
      </c>
    </row>
    <row r="75" spans="1:6" ht="21.75" customHeight="1">
      <c r="A75" s="6"/>
      <c r="B75" s="51" t="s">
        <v>75</v>
      </c>
      <c r="C75" s="41" t="s">
        <v>76</v>
      </c>
      <c r="D75" s="39">
        <f>D76+D77+D78+D79+D80</f>
        <v>4473</v>
      </c>
      <c r="E75" s="39">
        <f>E76+E77+E78+E79+E80</f>
        <v>2988</v>
      </c>
      <c r="F75" s="39">
        <f>F76+F77+F78+F79+F80</f>
        <v>4092.3</v>
      </c>
    </row>
    <row r="76" spans="1:6" ht="15">
      <c r="A76" s="6"/>
      <c r="B76" s="52" t="s">
        <v>77</v>
      </c>
      <c r="C76" s="44" t="s">
        <v>78</v>
      </c>
      <c r="D76" s="36">
        <v>3388</v>
      </c>
      <c r="E76" s="36">
        <v>1980</v>
      </c>
      <c r="F76" s="36">
        <f>(F67-F71)*15.8/100</f>
        <v>2873.704</v>
      </c>
    </row>
    <row r="77" spans="1:6" ht="15">
      <c r="A77" s="6"/>
      <c r="B77" s="53" t="s">
        <v>79</v>
      </c>
      <c r="C77" s="44" t="s">
        <v>80</v>
      </c>
      <c r="D77" s="36">
        <v>81</v>
      </c>
      <c r="E77" s="36">
        <v>62</v>
      </c>
      <c r="F77" s="36">
        <f>(F67-F71)*0.5/100</f>
        <v>90.94</v>
      </c>
    </row>
    <row r="78" spans="1:6" ht="15.75">
      <c r="A78" s="6"/>
      <c r="B78" s="47" t="s">
        <v>157</v>
      </c>
      <c r="C78" s="44" t="s">
        <v>81</v>
      </c>
      <c r="D78" s="36">
        <v>847</v>
      </c>
      <c r="E78" s="36">
        <v>789</v>
      </c>
      <c r="F78" s="36">
        <f>(F67-F71)*5.2/100</f>
        <v>945.7760000000001</v>
      </c>
    </row>
    <row r="79" spans="1:6" ht="15">
      <c r="A79" s="6"/>
      <c r="B79" s="24" t="s">
        <v>82</v>
      </c>
      <c r="C79" s="27" t="s">
        <v>83</v>
      </c>
      <c r="D79" s="36">
        <v>19</v>
      </c>
      <c r="E79" s="36">
        <v>19</v>
      </c>
      <c r="F79" s="36">
        <f>(F67-F71)*0.15/100</f>
        <v>27.281999999999996</v>
      </c>
    </row>
    <row r="80" spans="1:6" ht="15">
      <c r="A80" s="6"/>
      <c r="B80" s="24" t="s">
        <v>84</v>
      </c>
      <c r="C80" s="27" t="s">
        <v>85</v>
      </c>
      <c r="D80" s="36">
        <v>138</v>
      </c>
      <c r="E80" s="36">
        <v>138</v>
      </c>
      <c r="F80" s="36">
        <f>(F67-F71)*0.85/100</f>
        <v>154.59799999999998</v>
      </c>
    </row>
    <row r="81" spans="1:6" ht="21" customHeight="1">
      <c r="A81" s="6"/>
      <c r="B81" s="40" t="s">
        <v>86</v>
      </c>
      <c r="C81" s="41">
        <v>20</v>
      </c>
      <c r="D81" s="39">
        <f>D82+D91+D92+D94+D97+D98+D99+D100+D101+D102</f>
        <v>19925</v>
      </c>
      <c r="E81" s="39">
        <f>E82+E91+E92+E94+E97+E98+E99+E100+E101+E102</f>
        <v>2869</v>
      </c>
      <c r="F81" s="39">
        <f>F82+F91+F92+F94+F97+F98+F99+F100+F101+F102</f>
        <v>12131</v>
      </c>
    </row>
    <row r="82" spans="1:6" ht="18.75" customHeight="1">
      <c r="A82" s="6"/>
      <c r="B82" s="40" t="s">
        <v>87</v>
      </c>
      <c r="C82" s="41" t="s">
        <v>88</v>
      </c>
      <c r="D82" s="39">
        <f>D83+D84+D85+D86+D87+D88+D89+D90</f>
        <v>9482</v>
      </c>
      <c r="E82" s="39">
        <f>E83+E84+E85+E86+E87+E88+E89+E90</f>
        <v>2114</v>
      </c>
      <c r="F82" s="39">
        <f>F83+F84+F85+F86+F87+F88+F89+F90</f>
        <v>6007</v>
      </c>
    </row>
    <row r="83" spans="1:6" ht="18.75" customHeight="1">
      <c r="A83" s="6"/>
      <c r="B83" s="54" t="s">
        <v>89</v>
      </c>
      <c r="C83" s="44" t="s">
        <v>90</v>
      </c>
      <c r="D83" s="36">
        <v>1000</v>
      </c>
      <c r="E83" s="36">
        <v>236</v>
      </c>
      <c r="F83" s="36">
        <v>850</v>
      </c>
    </row>
    <row r="84" spans="1:6" ht="17.25" customHeight="1">
      <c r="A84" s="6"/>
      <c r="B84" s="54" t="s">
        <v>91</v>
      </c>
      <c r="C84" s="44" t="s">
        <v>92</v>
      </c>
      <c r="D84" s="55">
        <v>1000</v>
      </c>
      <c r="E84" s="55">
        <v>194</v>
      </c>
      <c r="F84" s="55">
        <v>850</v>
      </c>
    </row>
    <row r="85" spans="1:6" ht="15">
      <c r="A85" s="6"/>
      <c r="B85" s="54" t="s">
        <v>93</v>
      </c>
      <c r="C85" s="44" t="s">
        <v>94</v>
      </c>
      <c r="D85" s="56">
        <v>200</v>
      </c>
      <c r="E85" s="56">
        <v>39</v>
      </c>
      <c r="F85" s="56">
        <v>200</v>
      </c>
    </row>
    <row r="86" spans="1:6" ht="15">
      <c r="A86" s="6"/>
      <c r="B86" s="54" t="s">
        <v>95</v>
      </c>
      <c r="C86" s="44" t="s">
        <v>96</v>
      </c>
      <c r="D86" s="56">
        <v>200</v>
      </c>
      <c r="E86" s="56">
        <v>65</v>
      </c>
      <c r="F86" s="56">
        <v>500</v>
      </c>
    </row>
    <row r="87" spans="1:6" ht="15">
      <c r="A87" s="6"/>
      <c r="B87" s="54" t="s">
        <v>97</v>
      </c>
      <c r="C87" s="44" t="s">
        <v>98</v>
      </c>
      <c r="D87" s="56">
        <v>150</v>
      </c>
      <c r="E87" s="56">
        <v>0</v>
      </c>
      <c r="F87" s="56">
        <v>200</v>
      </c>
    </row>
    <row r="88" spans="1:6" ht="15">
      <c r="A88" s="6"/>
      <c r="B88" s="54" t="s">
        <v>99</v>
      </c>
      <c r="C88" s="44" t="s">
        <v>100</v>
      </c>
      <c r="D88" s="56">
        <v>1000</v>
      </c>
      <c r="E88" s="56">
        <v>243</v>
      </c>
      <c r="F88" s="56">
        <v>415</v>
      </c>
    </row>
    <row r="89" spans="1:6" ht="15">
      <c r="A89" s="6"/>
      <c r="B89" s="54" t="s">
        <v>101</v>
      </c>
      <c r="C89" s="44" t="s">
        <v>102</v>
      </c>
      <c r="D89" s="56">
        <v>400</v>
      </c>
      <c r="E89" s="56">
        <v>5</v>
      </c>
      <c r="F89" s="56">
        <v>300</v>
      </c>
    </row>
    <row r="90" spans="1:6" ht="15">
      <c r="A90" s="6"/>
      <c r="B90" s="54" t="s">
        <v>103</v>
      </c>
      <c r="C90" s="44" t="s">
        <v>104</v>
      </c>
      <c r="D90" s="36">
        <v>5532</v>
      </c>
      <c r="E90" s="36">
        <v>1332</v>
      </c>
      <c r="F90" s="36">
        <v>2692</v>
      </c>
    </row>
    <row r="91" spans="1:6" ht="15.75">
      <c r="A91" s="6"/>
      <c r="B91" s="57" t="s">
        <v>105</v>
      </c>
      <c r="C91" s="41" t="s">
        <v>106</v>
      </c>
      <c r="D91" s="58">
        <v>200</v>
      </c>
      <c r="E91" s="58">
        <v>0</v>
      </c>
      <c r="F91" s="58">
        <v>300</v>
      </c>
    </row>
    <row r="92" spans="1:6" ht="15.75">
      <c r="A92" s="6"/>
      <c r="B92" s="57" t="s">
        <v>107</v>
      </c>
      <c r="C92" s="41" t="s">
        <v>108</v>
      </c>
      <c r="D92" s="59">
        <f>D93</f>
        <v>150</v>
      </c>
      <c r="E92" s="59">
        <f>E93</f>
        <v>62</v>
      </c>
      <c r="F92" s="59">
        <f>F93</f>
        <v>375</v>
      </c>
    </row>
    <row r="93" spans="1:6" ht="15">
      <c r="A93" s="6"/>
      <c r="B93" s="53" t="s">
        <v>109</v>
      </c>
      <c r="C93" s="44" t="s">
        <v>110</v>
      </c>
      <c r="D93" s="56">
        <v>150</v>
      </c>
      <c r="E93" s="56">
        <v>62</v>
      </c>
      <c r="F93" s="56">
        <v>375</v>
      </c>
    </row>
    <row r="94" spans="1:6" ht="15.75">
      <c r="A94" s="6"/>
      <c r="B94" s="60" t="s">
        <v>111</v>
      </c>
      <c r="C94" s="41" t="s">
        <v>112</v>
      </c>
      <c r="D94" s="61">
        <f>D95+D96</f>
        <v>1300</v>
      </c>
      <c r="E94" s="61">
        <f>E95+E96</f>
        <v>474</v>
      </c>
      <c r="F94" s="61">
        <f>F95+F96</f>
        <v>1300</v>
      </c>
    </row>
    <row r="95" spans="1:6" ht="15">
      <c r="A95" s="6"/>
      <c r="B95" s="53" t="s">
        <v>113</v>
      </c>
      <c r="C95" s="44" t="s">
        <v>114</v>
      </c>
      <c r="D95" s="55">
        <v>1000</v>
      </c>
      <c r="E95" s="55">
        <v>454</v>
      </c>
      <c r="F95" s="55">
        <v>1000</v>
      </c>
    </row>
    <row r="96" spans="1:6" ht="15">
      <c r="A96" s="6"/>
      <c r="B96" s="53" t="s">
        <v>115</v>
      </c>
      <c r="C96" s="44" t="s">
        <v>116</v>
      </c>
      <c r="D96" s="55">
        <v>300</v>
      </c>
      <c r="E96" s="55">
        <v>20</v>
      </c>
      <c r="F96" s="55">
        <v>300</v>
      </c>
    </row>
    <row r="97" spans="1:6" ht="15.75">
      <c r="A97" s="6"/>
      <c r="B97" s="60" t="s">
        <v>117</v>
      </c>
      <c r="C97" s="41" t="s">
        <v>118</v>
      </c>
      <c r="D97" s="58">
        <v>50</v>
      </c>
      <c r="E97" s="58">
        <v>0</v>
      </c>
      <c r="F97" s="58">
        <v>50</v>
      </c>
    </row>
    <row r="98" spans="1:6" ht="15.75">
      <c r="A98" s="6"/>
      <c r="B98" s="60" t="s">
        <v>119</v>
      </c>
      <c r="C98" s="41" t="s">
        <v>120</v>
      </c>
      <c r="D98" s="58">
        <v>200</v>
      </c>
      <c r="E98" s="58">
        <v>0</v>
      </c>
      <c r="F98" s="58">
        <v>0</v>
      </c>
    </row>
    <row r="99" spans="1:6" ht="15.75">
      <c r="A99" s="6"/>
      <c r="B99" s="60" t="s">
        <v>121</v>
      </c>
      <c r="C99" s="41" t="s">
        <v>122</v>
      </c>
      <c r="D99" s="62">
        <v>500</v>
      </c>
      <c r="E99" s="62">
        <v>3</v>
      </c>
      <c r="F99" s="62">
        <v>500</v>
      </c>
    </row>
    <row r="100" spans="1:6" ht="15.75">
      <c r="A100" s="6"/>
      <c r="B100" s="60" t="s">
        <v>123</v>
      </c>
      <c r="C100" s="41" t="s">
        <v>124</v>
      </c>
      <c r="D100" s="58">
        <v>250</v>
      </c>
      <c r="E100" s="58">
        <v>4</v>
      </c>
      <c r="F100" s="58">
        <v>50</v>
      </c>
    </row>
    <row r="101" spans="1:6" ht="31.5">
      <c r="A101" s="6"/>
      <c r="B101" s="63" t="s">
        <v>125</v>
      </c>
      <c r="C101" s="16" t="s">
        <v>126</v>
      </c>
      <c r="D101" s="75">
        <v>1100</v>
      </c>
      <c r="E101" s="75">
        <v>96</v>
      </c>
      <c r="F101" s="75">
        <v>1210</v>
      </c>
    </row>
    <row r="102" spans="1:6" ht="15.75">
      <c r="A102" s="6"/>
      <c r="B102" s="60" t="s">
        <v>127</v>
      </c>
      <c r="C102" s="41" t="s">
        <v>128</v>
      </c>
      <c r="D102" s="59">
        <f>+D103+D104+D105+D106+D107</f>
        <v>6693</v>
      </c>
      <c r="E102" s="59">
        <f>+E103+E104+E105+E106+E107</f>
        <v>116</v>
      </c>
      <c r="F102" s="59">
        <f>+F103+F104+F105+F106+F107</f>
        <v>2339</v>
      </c>
    </row>
    <row r="103" spans="1:6" ht="15">
      <c r="A103" s="6"/>
      <c r="B103" s="53" t="s">
        <v>129</v>
      </c>
      <c r="C103" s="44" t="s">
        <v>130</v>
      </c>
      <c r="D103" s="56">
        <v>50</v>
      </c>
      <c r="E103" s="76">
        <v>36</v>
      </c>
      <c r="F103" s="76">
        <v>60</v>
      </c>
    </row>
    <row r="104" spans="1:6" ht="15">
      <c r="A104" s="6"/>
      <c r="B104" s="53" t="s">
        <v>131</v>
      </c>
      <c r="C104" s="44" t="s">
        <v>132</v>
      </c>
      <c r="D104" s="56">
        <v>25</v>
      </c>
      <c r="E104" s="76">
        <v>25</v>
      </c>
      <c r="F104" s="76">
        <v>88</v>
      </c>
    </row>
    <row r="105" spans="1:6" ht="15">
      <c r="A105" s="6"/>
      <c r="B105" s="53" t="s">
        <v>133</v>
      </c>
      <c r="C105" s="44" t="s">
        <v>134</v>
      </c>
      <c r="D105" s="56">
        <v>500</v>
      </c>
      <c r="E105" s="76">
        <v>0</v>
      </c>
      <c r="F105" s="76">
        <v>100</v>
      </c>
    </row>
    <row r="106" spans="1:6" ht="15">
      <c r="A106" s="6"/>
      <c r="B106" s="53" t="s">
        <v>135</v>
      </c>
      <c r="C106" s="44" t="s">
        <v>136</v>
      </c>
      <c r="D106" s="55">
        <v>1000</v>
      </c>
      <c r="E106" s="77">
        <v>0</v>
      </c>
      <c r="F106" s="77">
        <v>1100</v>
      </c>
    </row>
    <row r="107" spans="1:6" ht="15">
      <c r="A107" s="6"/>
      <c r="B107" s="53" t="s">
        <v>137</v>
      </c>
      <c r="C107" s="44" t="s">
        <v>138</v>
      </c>
      <c r="D107" s="36">
        <v>5118</v>
      </c>
      <c r="E107" s="78">
        <v>55</v>
      </c>
      <c r="F107" s="78">
        <v>991</v>
      </c>
    </row>
    <row r="108" spans="1:6" ht="38.25" customHeight="1">
      <c r="A108" s="6"/>
      <c r="B108" s="33" t="s">
        <v>139</v>
      </c>
      <c r="C108" s="16" t="s">
        <v>51</v>
      </c>
      <c r="D108" s="37">
        <f>D109+D111</f>
        <v>917</v>
      </c>
      <c r="E108" s="79">
        <f>E109+E111</f>
        <v>138</v>
      </c>
      <c r="F108" s="79">
        <f>F109+F111</f>
        <v>325</v>
      </c>
    </row>
    <row r="109" spans="1:6" ht="21" customHeight="1">
      <c r="A109" s="6"/>
      <c r="B109" s="38" t="s">
        <v>140</v>
      </c>
      <c r="C109" s="27" t="s">
        <v>141</v>
      </c>
      <c r="D109" s="36">
        <v>60</v>
      </c>
      <c r="E109" s="80">
        <f>E110</f>
        <v>2</v>
      </c>
      <c r="F109" s="80">
        <f>F110</f>
        <v>20</v>
      </c>
    </row>
    <row r="110" spans="1:6" ht="18" customHeight="1">
      <c r="A110" s="6"/>
      <c r="B110" s="38" t="s">
        <v>142</v>
      </c>
      <c r="C110" s="27" t="s">
        <v>143</v>
      </c>
      <c r="D110" s="36">
        <v>60</v>
      </c>
      <c r="E110" s="78">
        <v>2</v>
      </c>
      <c r="F110" s="78">
        <v>20</v>
      </c>
    </row>
    <row r="111" spans="1:6" ht="33.75" customHeight="1">
      <c r="A111" s="6"/>
      <c r="B111" s="38" t="s">
        <v>144</v>
      </c>
      <c r="C111" s="27" t="s">
        <v>145</v>
      </c>
      <c r="D111" s="36">
        <v>857</v>
      </c>
      <c r="E111" s="78">
        <v>136</v>
      </c>
      <c r="F111" s="78">
        <v>305</v>
      </c>
    </row>
    <row r="112" spans="1:6" ht="15.75">
      <c r="A112" s="6"/>
      <c r="B112" s="33" t="s">
        <v>146</v>
      </c>
      <c r="C112" s="16">
        <v>70</v>
      </c>
      <c r="D112" s="39">
        <f aca="true" t="shared" si="2" ref="D112:F113">D113</f>
        <v>6000</v>
      </c>
      <c r="E112" s="81">
        <f t="shared" si="2"/>
        <v>673</v>
      </c>
      <c r="F112" s="81">
        <f t="shared" si="2"/>
        <v>6600</v>
      </c>
    </row>
    <row r="113" spans="1:6" ht="15.75">
      <c r="A113" s="6"/>
      <c r="B113" s="40" t="s">
        <v>147</v>
      </c>
      <c r="C113" s="41">
        <v>71</v>
      </c>
      <c r="D113" s="61">
        <f t="shared" si="2"/>
        <v>6000</v>
      </c>
      <c r="E113" s="82">
        <f t="shared" si="2"/>
        <v>673</v>
      </c>
      <c r="F113" s="82">
        <f t="shared" si="2"/>
        <v>6600</v>
      </c>
    </row>
    <row r="114" spans="1:6" ht="15.75">
      <c r="A114" s="6"/>
      <c r="B114" s="40" t="s">
        <v>148</v>
      </c>
      <c r="C114" s="41" t="s">
        <v>149</v>
      </c>
      <c r="D114" s="61">
        <f>D115+D116+D117</f>
        <v>6000</v>
      </c>
      <c r="E114" s="82">
        <f>E115+E116+E117</f>
        <v>673</v>
      </c>
      <c r="F114" s="82">
        <f>F115+F116+F117</f>
        <v>6600</v>
      </c>
    </row>
    <row r="115" spans="1:6" ht="21" customHeight="1">
      <c r="A115" s="6"/>
      <c r="B115" s="64" t="s">
        <v>150</v>
      </c>
      <c r="C115" s="44" t="s">
        <v>151</v>
      </c>
      <c r="D115" s="65">
        <v>500</v>
      </c>
      <c r="E115" s="83">
        <v>395</v>
      </c>
      <c r="F115" s="83">
        <v>500</v>
      </c>
    </row>
    <row r="116" spans="1:6" ht="20.25" customHeight="1">
      <c r="A116" s="6"/>
      <c r="B116" s="64" t="s">
        <v>152</v>
      </c>
      <c r="C116" s="44" t="s">
        <v>153</v>
      </c>
      <c r="D116" s="65">
        <v>500</v>
      </c>
      <c r="E116" s="83">
        <v>257</v>
      </c>
      <c r="F116" s="83">
        <v>710</v>
      </c>
    </row>
    <row r="117" spans="1:6" ht="15.75" thickBot="1">
      <c r="A117" s="6"/>
      <c r="B117" s="54" t="s">
        <v>154</v>
      </c>
      <c r="C117" s="44" t="s">
        <v>155</v>
      </c>
      <c r="D117" s="55">
        <v>5000</v>
      </c>
      <c r="E117" s="77">
        <v>21</v>
      </c>
      <c r="F117" s="77">
        <v>5390</v>
      </c>
    </row>
    <row r="118" spans="1:6" ht="16.5" thickBot="1">
      <c r="A118" s="6"/>
      <c r="B118" s="66" t="s">
        <v>156</v>
      </c>
      <c r="C118" s="67"/>
      <c r="D118" s="68">
        <f>D119-D120</f>
        <v>5194</v>
      </c>
      <c r="E118" s="68">
        <f>E17-E47</f>
        <v>22879</v>
      </c>
      <c r="F118" s="68">
        <f>F17-F47</f>
        <v>1999.699999999997</v>
      </c>
    </row>
    <row r="119" spans="1:6" ht="15.75">
      <c r="A119" s="5"/>
      <c r="B119" s="60" t="s">
        <v>167</v>
      </c>
      <c r="C119" s="69"/>
      <c r="D119" s="70">
        <f>D17</f>
        <v>53550</v>
      </c>
      <c r="E119" s="70">
        <f>E17</f>
        <v>42851</v>
      </c>
      <c r="F119" s="70">
        <f>F17</f>
        <v>44100</v>
      </c>
    </row>
    <row r="120" spans="1:6" ht="18.75" customHeight="1" thickBot="1">
      <c r="A120" s="5"/>
      <c r="B120" s="71" t="s">
        <v>168</v>
      </c>
      <c r="C120" s="72"/>
      <c r="D120" s="73">
        <f>D47</f>
        <v>48356</v>
      </c>
      <c r="E120" s="73">
        <f>E47</f>
        <v>19972</v>
      </c>
      <c r="F120" s="73">
        <f>F47</f>
        <v>42100.3</v>
      </c>
    </row>
    <row r="121" spans="1:4" ht="15">
      <c r="A121" s="5"/>
      <c r="B121" s="12"/>
      <c r="C121" s="12"/>
      <c r="D121" s="74"/>
    </row>
    <row r="122" spans="2:4" ht="12.75">
      <c r="B122" s="96"/>
      <c r="C122" s="97"/>
      <c r="D122" s="98"/>
    </row>
    <row r="123" spans="2:4" s="110" customFormat="1" ht="14.25">
      <c r="B123" s="111" t="s">
        <v>171</v>
      </c>
      <c r="C123" s="112"/>
      <c r="D123" s="102"/>
    </row>
    <row r="124" spans="2:4" s="110" customFormat="1" ht="14.25">
      <c r="B124" s="113" t="s">
        <v>172</v>
      </c>
      <c r="C124" s="101"/>
      <c r="D124" s="102"/>
    </row>
    <row r="125" spans="2:4" s="110" customFormat="1" ht="14.25">
      <c r="B125" s="102"/>
      <c r="C125" s="101"/>
      <c r="D125" s="102"/>
    </row>
    <row r="126" spans="2:4" s="110" customFormat="1" ht="14.25">
      <c r="B126" s="100"/>
      <c r="C126" s="101"/>
      <c r="D126" s="102"/>
    </row>
    <row r="127" spans="2:4" s="110" customFormat="1" ht="14.25">
      <c r="B127" s="113" t="s">
        <v>173</v>
      </c>
      <c r="C127" s="101"/>
      <c r="D127" s="102"/>
    </row>
    <row r="128" spans="2:4" s="110" customFormat="1" ht="14.25">
      <c r="B128" s="113" t="s">
        <v>174</v>
      </c>
      <c r="C128" s="101"/>
      <c r="D128" s="102"/>
    </row>
    <row r="129" spans="2:4" s="110" customFormat="1" ht="14.25">
      <c r="B129" s="102"/>
      <c r="C129" s="101"/>
      <c r="D129" s="102"/>
    </row>
    <row r="130" spans="2:4" s="110" customFormat="1" ht="14.25">
      <c r="B130" s="102"/>
      <c r="C130" s="108"/>
      <c r="D130" s="102"/>
    </row>
    <row r="131" spans="2:4" s="110" customFormat="1" ht="14.25">
      <c r="B131" s="102" t="s">
        <v>175</v>
      </c>
      <c r="C131" s="109" t="s">
        <v>202</v>
      </c>
      <c r="D131" s="102"/>
    </row>
    <row r="132" spans="2:4" s="110" customFormat="1" ht="14.25">
      <c r="B132" s="102"/>
      <c r="C132" s="109" t="s">
        <v>203</v>
      </c>
      <c r="D132" s="102"/>
    </row>
    <row r="133" spans="2:4" s="110" customFormat="1" ht="14.25">
      <c r="B133" s="102" t="s">
        <v>209</v>
      </c>
      <c r="C133" s="109" t="s">
        <v>177</v>
      </c>
      <c r="D133" s="102"/>
    </row>
    <row r="134" spans="2:4" s="110" customFormat="1" ht="14.25">
      <c r="B134" s="102"/>
      <c r="C134" s="109"/>
      <c r="D134" s="102"/>
    </row>
    <row r="135" spans="2:4" s="110" customFormat="1" ht="14.25">
      <c r="B135" s="102"/>
      <c r="C135" s="109"/>
      <c r="D135" s="102"/>
    </row>
    <row r="136" spans="2:4" s="110" customFormat="1" ht="14.25">
      <c r="B136" s="102" t="s">
        <v>178</v>
      </c>
      <c r="C136" s="109" t="s">
        <v>179</v>
      </c>
      <c r="D136" s="102"/>
    </row>
    <row r="137" spans="2:4" s="110" customFormat="1" ht="14.25">
      <c r="B137" s="102" t="s">
        <v>180</v>
      </c>
      <c r="C137" s="109" t="s">
        <v>181</v>
      </c>
      <c r="D137" s="102"/>
    </row>
    <row r="138" spans="2:4" s="110" customFormat="1" ht="14.25">
      <c r="B138" s="102"/>
      <c r="C138" s="109"/>
      <c r="D138" s="102"/>
    </row>
    <row r="139" spans="2:4" s="110" customFormat="1" ht="14.25">
      <c r="B139" s="102"/>
      <c r="C139" s="109"/>
      <c r="D139" s="102"/>
    </row>
    <row r="140" spans="2:4" s="110" customFormat="1" ht="14.25">
      <c r="B140" s="102" t="s">
        <v>182</v>
      </c>
      <c r="C140" s="109" t="s">
        <v>183</v>
      </c>
      <c r="D140" s="102"/>
    </row>
    <row r="141" spans="2:4" s="110" customFormat="1" ht="14.25">
      <c r="B141" s="102" t="s">
        <v>176</v>
      </c>
      <c r="C141" s="109" t="s">
        <v>184</v>
      </c>
      <c r="D141" s="102"/>
    </row>
    <row r="142" spans="2:4" s="110" customFormat="1" ht="14.25">
      <c r="B142" s="102"/>
      <c r="C142" s="109"/>
      <c r="D142" s="102"/>
    </row>
    <row r="143" spans="2:4" s="110" customFormat="1" ht="14.25">
      <c r="B143" s="102"/>
      <c r="C143" s="109"/>
      <c r="D143" s="102"/>
    </row>
    <row r="144" spans="2:4" s="110" customFormat="1" ht="14.25">
      <c r="B144" s="102" t="s">
        <v>215</v>
      </c>
      <c r="C144" s="109" t="s">
        <v>185</v>
      </c>
      <c r="D144" s="102"/>
    </row>
    <row r="145" spans="2:4" s="110" customFormat="1" ht="14.25">
      <c r="B145" s="102" t="s">
        <v>216</v>
      </c>
      <c r="C145" s="109" t="s">
        <v>186</v>
      </c>
      <c r="D145" s="102"/>
    </row>
    <row r="146" spans="2:4" s="110" customFormat="1" ht="14.25">
      <c r="B146" s="102"/>
      <c r="C146" s="108"/>
      <c r="D146" s="102"/>
    </row>
    <row r="147" spans="2:4" s="110" customFormat="1" ht="14.25">
      <c r="B147" s="102"/>
      <c r="C147" s="108"/>
      <c r="D147" s="102"/>
    </row>
    <row r="148" spans="2:4" s="110" customFormat="1" ht="14.25">
      <c r="B148" s="102"/>
      <c r="C148" s="108"/>
      <c r="D148" s="102"/>
    </row>
    <row r="149" spans="2:4" s="110" customFormat="1" ht="14.25">
      <c r="B149" s="102" t="s">
        <v>192</v>
      </c>
      <c r="C149" s="108" t="s">
        <v>194</v>
      </c>
      <c r="D149" s="102"/>
    </row>
    <row r="150" spans="2:4" s="110" customFormat="1" ht="14.25">
      <c r="B150" s="102" t="s">
        <v>193</v>
      </c>
      <c r="C150" s="108" t="s">
        <v>195</v>
      </c>
      <c r="D150" s="102"/>
    </row>
    <row r="151" spans="2:4" s="110" customFormat="1" ht="14.25">
      <c r="B151" s="102"/>
      <c r="C151" s="108"/>
      <c r="D151" s="102"/>
    </row>
    <row r="152" spans="2:4" s="110" customFormat="1" ht="14.25">
      <c r="B152" s="102"/>
      <c r="C152" s="108" t="s">
        <v>204</v>
      </c>
      <c r="D152" s="102"/>
    </row>
    <row r="153" spans="2:4" s="110" customFormat="1" ht="14.25">
      <c r="B153" s="102"/>
      <c r="C153" s="108" t="s">
        <v>206</v>
      </c>
      <c r="D153" s="102"/>
    </row>
    <row r="154" spans="2:4" s="110" customFormat="1" ht="14.25">
      <c r="B154" s="102"/>
      <c r="C154" s="108"/>
      <c r="D154" s="102"/>
    </row>
    <row r="155" spans="2:4" s="110" customFormat="1" ht="14.25">
      <c r="B155" s="102"/>
      <c r="C155" s="108" t="s">
        <v>205</v>
      </c>
      <c r="D155" s="102"/>
    </row>
    <row r="156" spans="2:4" s="110" customFormat="1" ht="14.25">
      <c r="B156" s="102"/>
      <c r="C156" s="108" t="s">
        <v>207</v>
      </c>
      <c r="D156" s="102"/>
    </row>
    <row r="157" spans="2:4" s="110" customFormat="1" ht="14.25">
      <c r="B157" s="102"/>
      <c r="C157" s="101"/>
      <c r="D157" s="102"/>
    </row>
    <row r="158" spans="2:4" s="110" customFormat="1" ht="14.25">
      <c r="B158" s="102"/>
      <c r="C158" s="101"/>
      <c r="D158" s="102"/>
    </row>
    <row r="159" spans="2:4" s="110" customFormat="1" ht="14.25">
      <c r="B159" s="102"/>
      <c r="C159" s="101"/>
      <c r="D159" s="102"/>
    </row>
    <row r="160" spans="2:4" s="110" customFormat="1" ht="14.25">
      <c r="B160" s="102"/>
      <c r="C160" s="101"/>
      <c r="D160" s="102"/>
    </row>
    <row r="161" spans="2:4" s="110" customFormat="1" ht="14.25">
      <c r="B161" s="102"/>
      <c r="C161" s="101"/>
      <c r="D161" s="102"/>
    </row>
    <row r="162" spans="2:4" s="110" customFormat="1" ht="14.25">
      <c r="B162" s="102"/>
      <c r="C162" s="101"/>
      <c r="D162" s="102"/>
    </row>
    <row r="163" spans="2:4" ht="12.75">
      <c r="B163" s="98"/>
      <c r="C163" s="99"/>
      <c r="D163" s="98"/>
    </row>
    <row r="164" spans="2:4" ht="12.75">
      <c r="B164" s="98"/>
      <c r="C164" s="99"/>
      <c r="D164" s="98"/>
    </row>
    <row r="165" spans="2:4" ht="12.75">
      <c r="B165" s="98"/>
      <c r="C165" s="99"/>
      <c r="D165" s="98"/>
    </row>
    <row r="166" spans="2:4" ht="12.75">
      <c r="B166" s="98"/>
      <c r="C166" s="99"/>
      <c r="D166" s="98"/>
    </row>
    <row r="167" spans="2:4" ht="12.75">
      <c r="B167" s="98"/>
      <c r="C167" s="99"/>
      <c r="D167" s="98"/>
    </row>
    <row r="169" ht="15">
      <c r="B169" s="103" t="s">
        <v>187</v>
      </c>
    </row>
    <row r="170" ht="15">
      <c r="B170" s="103"/>
    </row>
    <row r="171" ht="15">
      <c r="B171" s="103"/>
    </row>
    <row r="172" ht="15">
      <c r="B172" s="103"/>
    </row>
    <row r="173" ht="15">
      <c r="B173" s="103"/>
    </row>
    <row r="174" ht="15">
      <c r="B174" s="103" t="s">
        <v>189</v>
      </c>
    </row>
    <row r="175" ht="15">
      <c r="B175" s="103"/>
    </row>
    <row r="176" ht="15">
      <c r="B176" s="103"/>
    </row>
    <row r="177" ht="15">
      <c r="B177" s="103"/>
    </row>
    <row r="178" ht="15">
      <c r="B178" s="103"/>
    </row>
    <row r="179" ht="15">
      <c r="B179" s="103" t="s">
        <v>191</v>
      </c>
    </row>
    <row r="180" ht="15">
      <c r="B180" s="103"/>
    </row>
    <row r="181" ht="15">
      <c r="B181" s="103"/>
    </row>
  </sheetData>
  <sheetProtection selectLockedCells="1" selectUnlockedCells="1"/>
  <mergeCells count="8">
    <mergeCell ref="C1:D1"/>
    <mergeCell ref="B9:E9"/>
    <mergeCell ref="B10:E10"/>
    <mergeCell ref="F14:F15"/>
    <mergeCell ref="B14:B15"/>
    <mergeCell ref="C14:C15"/>
    <mergeCell ref="D14:D15"/>
    <mergeCell ref="E14:E15"/>
  </mergeCells>
  <printOptions/>
  <pageMargins left="0.15748031496062992" right="0.15748031496062992" top="0.35433070866141736" bottom="0.15748031496062992" header="0.2755905511811024" footer="0.15748031496062992"/>
  <pageSetup horizontalDpi="200" verticalDpi="200" orientation="portrait" paperSize="9" scale="69" r:id="rId1"/>
  <rowBreaks count="1" manualBreakCount="1">
    <brk id="34" max="5" man="1"/>
  </rowBreaks>
</worksheet>
</file>

<file path=xl/worksheets/sheet2.xml><?xml version="1.0" encoding="utf-8"?>
<worksheet xmlns="http://schemas.openxmlformats.org/spreadsheetml/2006/main" xmlns:r="http://schemas.openxmlformats.org/officeDocument/2006/relationships">
  <dimension ref="B2:B12"/>
  <sheetViews>
    <sheetView zoomScalePageLayoutView="0" workbookViewId="0" topLeftCell="A1">
      <selection activeCell="D10" sqref="D10"/>
    </sheetView>
  </sheetViews>
  <sheetFormatPr defaultColWidth="9.140625" defaultRowHeight="12.75"/>
  <sheetData>
    <row r="2" ht="15">
      <c r="B2" s="103" t="s">
        <v>187</v>
      </c>
    </row>
    <row r="3" ht="15">
      <c r="B3" s="103" t="s">
        <v>188</v>
      </c>
    </row>
    <row r="4" ht="15">
      <c r="B4" s="103"/>
    </row>
    <row r="5" ht="15">
      <c r="B5" s="103"/>
    </row>
    <row r="6" ht="15">
      <c r="B6" s="103"/>
    </row>
    <row r="7" ht="15">
      <c r="B7" s="103" t="s">
        <v>189</v>
      </c>
    </row>
    <row r="8" ht="15">
      <c r="B8" s="103" t="s">
        <v>190</v>
      </c>
    </row>
    <row r="9" ht="15">
      <c r="B9" s="103"/>
    </row>
    <row r="10" ht="15">
      <c r="B10" s="103"/>
    </row>
    <row r="11" ht="15">
      <c r="B11" s="103"/>
    </row>
    <row r="12" ht="15">
      <c r="B12" s="103" t="s">
        <v>191</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Luciana DRAGOMIR</dc:creator>
  <cp:keywords/>
  <dc:description/>
  <cp:lastModifiedBy>Economic</cp:lastModifiedBy>
  <cp:lastPrinted>2016-02-24T12:33:27Z</cp:lastPrinted>
  <dcterms:created xsi:type="dcterms:W3CDTF">2016-02-19T09:04:03Z</dcterms:created>
  <dcterms:modified xsi:type="dcterms:W3CDTF">2016-02-29T12:39:21Z</dcterms:modified>
  <cp:category/>
  <cp:version/>
  <cp:contentType/>
  <cp:contentStatus/>
</cp:coreProperties>
</file>